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Bids\Facilities Management\"/>
    </mc:Choice>
  </mc:AlternateContent>
  <bookViews>
    <workbookView xWindow="375" yWindow="180" windowWidth="10575" windowHeight="9195" tabRatio="947"/>
  </bookViews>
  <sheets>
    <sheet name="Data Input" sheetId="28" r:id="rId1"/>
    <sheet name="Alternate One" sheetId="43" r:id="rId2"/>
    <sheet name="Consolidated Summary" sheetId="27" r:id="rId3"/>
    <sheet name="1101 Kennedy Rd" sheetId="22" r:id="rId4"/>
    <sheet name="525 Brook St" sheetId="29" r:id="rId5"/>
    <sheet name="600 Slater Rd" sheetId="39" r:id="rId6"/>
    <sheet name="20 Security Drive" sheetId="32" r:id="rId7"/>
    <sheet name="160 Huyshope Ave" sheetId="30" r:id="rId8"/>
    <sheet name="75 Vandyke Avenue" sheetId="31" r:id="rId9"/>
    <sheet name="1617 King St" sheetId="18" r:id="rId10"/>
    <sheet name="55 Vandyke Avenue" sheetId="9" r:id="rId11"/>
    <sheet name="111 Charter Oak Ave" sheetId="10" r:id="rId12"/>
    <sheet name="147 Charter Oak Ave" sheetId="33" r:id="rId13"/>
    <sheet name="317 West Service Rd" sheetId="34" r:id="rId14"/>
    <sheet name="155 Wyllys Street" sheetId="17" r:id="rId15"/>
    <sheet name="176 Cumberland Ave" sheetId="16" r:id="rId16"/>
    <sheet name="125 Latimer Ln" sheetId="14" r:id="rId17"/>
    <sheet name="625 Chapel Rd" sheetId="35" r:id="rId18"/>
    <sheet name="43 Vernon St" sheetId="36" r:id="rId19"/>
    <sheet name="377 Washington St" sheetId="37" r:id="rId20"/>
    <sheet name="15 Vernon St" sheetId="4" r:id="rId21"/>
    <sheet name="1460 Broad Street" sheetId="6" r:id="rId22"/>
    <sheet name="359 Washington Street" sheetId="7" r:id="rId23"/>
    <sheet name="1551 Blue Hills Avenue" sheetId="3" r:id="rId24"/>
    <sheet name="11 Turkey Hill Road" sheetId="41" r:id="rId25"/>
    <sheet name="59 Waterville Rd" sheetId="19" r:id="rId26"/>
    <sheet name="1289 Blue Hills Avenue" sheetId="40" r:id="rId27"/>
    <sheet name="123 Progress Drive " sheetId="42" r:id="rId28"/>
    <sheet name="337 East River Drive" sheetId="2" r:id="rId29"/>
    <sheet name="196 Bloomfield Avenue" sheetId="1" r:id="rId30"/>
    <sheet name="Sheet1" sheetId="44" r:id="rId31"/>
  </sheets>
  <definedNames>
    <definedName name="_xlnm.Print_Area" localSheetId="16">'125 Latimer Ln'!$A$1:$M$67</definedName>
    <definedName name="_xlnm.Print_Area" localSheetId="17">'625 Chapel Rd'!$A$1:$M$67</definedName>
    <definedName name="_xlnm.Print_Area" localSheetId="2">'Consolidated Summary'!$A$1:$G$54</definedName>
  </definedNames>
  <calcPr calcId="162913"/>
</workbook>
</file>

<file path=xl/calcChain.xml><?xml version="1.0" encoding="utf-8"?>
<calcChain xmlns="http://schemas.openxmlformats.org/spreadsheetml/2006/main">
  <c r="C23" i="28" l="1"/>
  <c r="H32" i="43"/>
  <c r="F23" i="22" l="1"/>
  <c r="G32" i="43"/>
  <c r="C24" i="28" l="1"/>
  <c r="D29" i="1" l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E10" i="2"/>
  <c r="D24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D29" i="42"/>
  <c r="E29" i="42"/>
  <c r="D30" i="42"/>
  <c r="E30" i="42"/>
  <c r="D31" i="42"/>
  <c r="E31" i="42"/>
  <c r="D32" i="42"/>
  <c r="E32" i="42"/>
  <c r="D33" i="42"/>
  <c r="E33" i="42"/>
  <c r="D34" i="42"/>
  <c r="E34" i="42"/>
  <c r="D35" i="42"/>
  <c r="E35" i="42"/>
  <c r="D36" i="42"/>
  <c r="E36" i="42"/>
  <c r="D37" i="42"/>
  <c r="E37" i="42"/>
  <c r="D38" i="42"/>
  <c r="E38" i="42"/>
  <c r="D39" i="42"/>
  <c r="E39" i="42"/>
  <c r="D40" i="42"/>
  <c r="E40" i="42"/>
  <c r="D41" i="42"/>
  <c r="E41" i="42"/>
  <c r="D42" i="42"/>
  <c r="E42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D11" i="42"/>
  <c r="E11" i="42"/>
  <c r="D12" i="42"/>
  <c r="E12" i="42"/>
  <c r="D13" i="42"/>
  <c r="E13" i="42"/>
  <c r="D14" i="42"/>
  <c r="E14" i="42"/>
  <c r="D15" i="42"/>
  <c r="E15" i="42"/>
  <c r="D16" i="42"/>
  <c r="E16" i="42"/>
  <c r="D17" i="42"/>
  <c r="E17" i="42"/>
  <c r="D18" i="42"/>
  <c r="E18" i="42"/>
  <c r="D19" i="42"/>
  <c r="E19" i="42"/>
  <c r="D20" i="42"/>
  <c r="E20" i="42"/>
  <c r="D21" i="42"/>
  <c r="E21" i="42"/>
  <c r="D22" i="42"/>
  <c r="E22" i="42"/>
  <c r="D23" i="42"/>
  <c r="E23" i="42"/>
  <c r="E24" i="42"/>
  <c r="E10" i="42"/>
  <c r="H29" i="40"/>
  <c r="H30" i="40"/>
  <c r="H31" i="40"/>
  <c r="H32" i="40"/>
  <c r="H33" i="40"/>
  <c r="H34" i="40"/>
  <c r="H35" i="40"/>
  <c r="H36" i="40"/>
  <c r="H37" i="40"/>
  <c r="H38" i="40"/>
  <c r="H39" i="40"/>
  <c r="H40" i="40"/>
  <c r="H41" i="40"/>
  <c r="H42" i="40"/>
  <c r="D29" i="40"/>
  <c r="E29" i="40"/>
  <c r="D30" i="40"/>
  <c r="E30" i="40"/>
  <c r="D31" i="40"/>
  <c r="E31" i="40"/>
  <c r="D32" i="40"/>
  <c r="E32" i="40"/>
  <c r="D33" i="40"/>
  <c r="E33" i="40"/>
  <c r="D34" i="40"/>
  <c r="E34" i="40"/>
  <c r="D35" i="40"/>
  <c r="E35" i="40"/>
  <c r="D36" i="40"/>
  <c r="E36" i="40"/>
  <c r="D37" i="40"/>
  <c r="E37" i="40"/>
  <c r="D38" i="40"/>
  <c r="E38" i="40"/>
  <c r="D39" i="40"/>
  <c r="E39" i="40"/>
  <c r="D40" i="40"/>
  <c r="E40" i="40"/>
  <c r="D41" i="40"/>
  <c r="E41" i="40"/>
  <c r="D42" i="40"/>
  <c r="E42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D11" i="40"/>
  <c r="E11" i="40"/>
  <c r="D12" i="40"/>
  <c r="E12" i="40"/>
  <c r="D13" i="40"/>
  <c r="E13" i="40"/>
  <c r="D14" i="40"/>
  <c r="E14" i="40"/>
  <c r="D15" i="40"/>
  <c r="E15" i="40"/>
  <c r="D16" i="40"/>
  <c r="E16" i="40"/>
  <c r="D17" i="40"/>
  <c r="E17" i="40"/>
  <c r="D18" i="40"/>
  <c r="E18" i="40"/>
  <c r="D19" i="40"/>
  <c r="E19" i="40"/>
  <c r="D20" i="40"/>
  <c r="E20" i="40"/>
  <c r="D21" i="40"/>
  <c r="E21" i="40"/>
  <c r="D22" i="40"/>
  <c r="E22" i="40"/>
  <c r="D23" i="40"/>
  <c r="E23" i="40"/>
  <c r="D24" i="40"/>
  <c r="E24" i="40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D29" i="19"/>
  <c r="E29" i="19"/>
  <c r="D30" i="19"/>
  <c r="E30" i="19"/>
  <c r="D31" i="19"/>
  <c r="E31" i="19"/>
  <c r="D32" i="19"/>
  <c r="E32" i="19"/>
  <c r="D33" i="19"/>
  <c r="E33" i="19"/>
  <c r="D34" i="19"/>
  <c r="E34" i="19"/>
  <c r="D35" i="19"/>
  <c r="E35" i="19"/>
  <c r="D36" i="19"/>
  <c r="E36" i="19"/>
  <c r="D37" i="19"/>
  <c r="E37" i="19"/>
  <c r="D38" i="19"/>
  <c r="E38" i="19"/>
  <c r="D39" i="19"/>
  <c r="E39" i="19"/>
  <c r="D40" i="19"/>
  <c r="E40" i="19"/>
  <c r="D41" i="19"/>
  <c r="E41" i="19"/>
  <c r="D42" i="19"/>
  <c r="E42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D11" i="19"/>
  <c r="E11" i="19"/>
  <c r="D12" i="19"/>
  <c r="E12" i="19"/>
  <c r="D13" i="19"/>
  <c r="E13" i="19"/>
  <c r="D14" i="19"/>
  <c r="E14" i="19"/>
  <c r="D15" i="19"/>
  <c r="E15" i="19"/>
  <c r="D16" i="19"/>
  <c r="E16" i="19"/>
  <c r="D17" i="19"/>
  <c r="E17" i="19"/>
  <c r="D18" i="19"/>
  <c r="E18" i="19"/>
  <c r="D19" i="19"/>
  <c r="E19" i="19"/>
  <c r="D20" i="19"/>
  <c r="E20" i="19"/>
  <c r="D21" i="19"/>
  <c r="E21" i="19"/>
  <c r="D22" i="19"/>
  <c r="E22" i="19"/>
  <c r="D23" i="19"/>
  <c r="E23" i="19"/>
  <c r="D24" i="19"/>
  <c r="E24" i="19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D29" i="41"/>
  <c r="E29" i="41"/>
  <c r="D30" i="41"/>
  <c r="E30" i="41"/>
  <c r="D31" i="41"/>
  <c r="E31" i="41"/>
  <c r="D32" i="41"/>
  <c r="E32" i="41"/>
  <c r="D33" i="41"/>
  <c r="E33" i="41"/>
  <c r="D34" i="41"/>
  <c r="E34" i="41"/>
  <c r="D35" i="41"/>
  <c r="E35" i="41"/>
  <c r="D36" i="41"/>
  <c r="E36" i="41"/>
  <c r="D37" i="41"/>
  <c r="E37" i="41"/>
  <c r="D38" i="41"/>
  <c r="E38" i="41"/>
  <c r="D39" i="41"/>
  <c r="E39" i="41"/>
  <c r="D40" i="41"/>
  <c r="E40" i="41"/>
  <c r="D41" i="41"/>
  <c r="E41" i="41"/>
  <c r="D42" i="41"/>
  <c r="E42" i="41"/>
  <c r="D11" i="41"/>
  <c r="E11" i="41"/>
  <c r="D12" i="41"/>
  <c r="E12" i="41"/>
  <c r="D13" i="41"/>
  <c r="E13" i="41"/>
  <c r="D14" i="41"/>
  <c r="E14" i="41"/>
  <c r="D15" i="41"/>
  <c r="E15" i="41"/>
  <c r="D16" i="41"/>
  <c r="E16" i="41"/>
  <c r="D17" i="41"/>
  <c r="E17" i="41"/>
  <c r="D18" i="41"/>
  <c r="E18" i="41"/>
  <c r="D19" i="41"/>
  <c r="E19" i="41"/>
  <c r="D20" i="41"/>
  <c r="E20" i="41"/>
  <c r="D21" i="41"/>
  <c r="E21" i="41"/>
  <c r="D22" i="41"/>
  <c r="E22" i="41"/>
  <c r="D23" i="41"/>
  <c r="E23" i="41"/>
  <c r="D24" i="41"/>
  <c r="E24" i="41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D22" i="7"/>
  <c r="E22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H23" i="6"/>
  <c r="H24" i="6"/>
  <c r="H25" i="6"/>
  <c r="H26" i="6"/>
  <c r="H27" i="6"/>
  <c r="H28" i="6"/>
  <c r="H29" i="6"/>
  <c r="H30" i="6"/>
  <c r="H31" i="6"/>
  <c r="H32" i="6"/>
  <c r="H34" i="6"/>
  <c r="H35" i="6"/>
  <c r="D22" i="6"/>
  <c r="H22" i="6" s="1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 s="1"/>
  <c r="D34" i="6"/>
  <c r="E34" i="6"/>
  <c r="D35" i="6"/>
  <c r="E35" i="6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D35" i="37"/>
  <c r="E35" i="37"/>
  <c r="D22" i="37"/>
  <c r="E22" i="37"/>
  <c r="D23" i="37"/>
  <c r="E23" i="37"/>
  <c r="D24" i="37"/>
  <c r="E24" i="37"/>
  <c r="D25" i="37"/>
  <c r="E25" i="37"/>
  <c r="D26" i="37"/>
  <c r="E26" i="37"/>
  <c r="D27" i="37"/>
  <c r="E27" i="37"/>
  <c r="D28" i="37"/>
  <c r="E28" i="37"/>
  <c r="D29" i="37"/>
  <c r="E29" i="37"/>
  <c r="D30" i="37"/>
  <c r="E30" i="37"/>
  <c r="D31" i="37"/>
  <c r="E31" i="37"/>
  <c r="D32" i="37"/>
  <c r="E32" i="37"/>
  <c r="D33" i="37"/>
  <c r="E33" i="37"/>
  <c r="D34" i="37"/>
  <c r="E34" i="37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D22" i="36"/>
  <c r="E22" i="36"/>
  <c r="D23" i="36"/>
  <c r="E23" i="36"/>
  <c r="D24" i="36"/>
  <c r="E24" i="36"/>
  <c r="D25" i="36"/>
  <c r="E25" i="36"/>
  <c r="D26" i="36"/>
  <c r="E26" i="36"/>
  <c r="D27" i="36"/>
  <c r="E27" i="36"/>
  <c r="D28" i="36"/>
  <c r="E28" i="36"/>
  <c r="D29" i="36"/>
  <c r="E29" i="36"/>
  <c r="D30" i="36"/>
  <c r="E30" i="36"/>
  <c r="D31" i="36"/>
  <c r="E31" i="36"/>
  <c r="D32" i="36"/>
  <c r="E32" i="36"/>
  <c r="D33" i="36"/>
  <c r="E33" i="36"/>
  <c r="D34" i="36"/>
  <c r="E34" i="36"/>
  <c r="D35" i="36"/>
  <c r="E35" i="36"/>
  <c r="D30" i="35"/>
  <c r="E30" i="35"/>
  <c r="D32" i="35"/>
  <c r="E32" i="35"/>
  <c r="D34" i="35"/>
  <c r="E34" i="35"/>
  <c r="D36" i="35"/>
  <c r="E36" i="35"/>
  <c r="D38" i="35"/>
  <c r="E38" i="35"/>
  <c r="D40" i="35"/>
  <c r="E40" i="35"/>
  <c r="D42" i="35"/>
  <c r="E42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11" i="35"/>
  <c r="H13" i="35"/>
  <c r="H14" i="35"/>
  <c r="H15" i="35"/>
  <c r="H16" i="35"/>
  <c r="H17" i="35"/>
  <c r="H18" i="35"/>
  <c r="H19" i="35"/>
  <c r="H21" i="35"/>
  <c r="H22" i="35"/>
  <c r="H23" i="35"/>
  <c r="H24" i="35"/>
  <c r="D11" i="35"/>
  <c r="E11" i="35"/>
  <c r="D12" i="35"/>
  <c r="E12" i="35" s="1"/>
  <c r="D13" i="35"/>
  <c r="E13" i="35"/>
  <c r="D14" i="35"/>
  <c r="E14" i="35"/>
  <c r="D15" i="35"/>
  <c r="E15" i="35"/>
  <c r="D16" i="35"/>
  <c r="E16" i="35"/>
  <c r="D17" i="35"/>
  <c r="E17" i="35"/>
  <c r="D18" i="35"/>
  <c r="E18" i="35"/>
  <c r="D19" i="35"/>
  <c r="E19" i="35"/>
  <c r="D20" i="35"/>
  <c r="E20" i="35" s="1"/>
  <c r="D21" i="35"/>
  <c r="E21" i="35"/>
  <c r="D22" i="35"/>
  <c r="E22" i="35"/>
  <c r="D23" i="35"/>
  <c r="E23" i="35"/>
  <c r="D24" i="35"/>
  <c r="E24" i="35"/>
  <c r="H33" i="6" l="1"/>
  <c r="H12" i="35"/>
  <c r="H20" i="35"/>
  <c r="D29" i="14"/>
  <c r="E29" i="14"/>
  <c r="D30" i="14"/>
  <c r="E30" i="14"/>
  <c r="D31" i="14"/>
  <c r="E31" i="14"/>
  <c r="D32" i="14"/>
  <c r="E32" i="14"/>
  <c r="D33" i="14"/>
  <c r="E33" i="14"/>
  <c r="D34" i="14"/>
  <c r="E34" i="14"/>
  <c r="D35" i="14"/>
  <c r="E35" i="14"/>
  <c r="D36" i="14"/>
  <c r="E36" i="14"/>
  <c r="D37" i="14"/>
  <c r="E37" i="14"/>
  <c r="D38" i="14"/>
  <c r="E38" i="14"/>
  <c r="D39" i="14"/>
  <c r="E39" i="14"/>
  <c r="D40" i="14"/>
  <c r="E40" i="14"/>
  <c r="D41" i="14"/>
  <c r="E41" i="14"/>
  <c r="D42" i="14"/>
  <c r="E42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D11" i="14"/>
  <c r="E11" i="14"/>
  <c r="D12" i="14"/>
  <c r="E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D24" i="14"/>
  <c r="E24" i="14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D29" i="16"/>
  <c r="E29" i="16"/>
  <c r="D30" i="16"/>
  <c r="E30" i="16"/>
  <c r="D31" i="16"/>
  <c r="E31" i="16"/>
  <c r="D32" i="16"/>
  <c r="E32" i="16"/>
  <c r="D33" i="16"/>
  <c r="E33" i="16"/>
  <c r="D34" i="16"/>
  <c r="E34" i="16"/>
  <c r="D35" i="16"/>
  <c r="E35" i="16"/>
  <c r="D36" i="16"/>
  <c r="E36" i="16"/>
  <c r="D37" i="16"/>
  <c r="E37" i="16"/>
  <c r="D38" i="16"/>
  <c r="E38" i="16"/>
  <c r="D39" i="16"/>
  <c r="E39" i="16"/>
  <c r="D40" i="16"/>
  <c r="E40" i="16"/>
  <c r="D41" i="16"/>
  <c r="E41" i="16"/>
  <c r="D42" i="16"/>
  <c r="E42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D11" i="16"/>
  <c r="E11" i="16"/>
  <c r="D12" i="16"/>
  <c r="E12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D20" i="16"/>
  <c r="E20" i="16"/>
  <c r="D21" i="16"/>
  <c r="E21" i="16"/>
  <c r="D22" i="16"/>
  <c r="E22" i="16"/>
  <c r="D23" i="16"/>
  <c r="E23" i="16"/>
  <c r="D24" i="16"/>
  <c r="E24" i="16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D29" i="17"/>
  <c r="E29" i="17"/>
  <c r="D30" i="17"/>
  <c r="E30" i="17"/>
  <c r="D31" i="17"/>
  <c r="E31" i="17"/>
  <c r="D32" i="17"/>
  <c r="E32" i="17"/>
  <c r="D33" i="17"/>
  <c r="E33" i="17"/>
  <c r="D34" i="17"/>
  <c r="E34" i="17"/>
  <c r="D35" i="17"/>
  <c r="E35" i="17"/>
  <c r="D36" i="17"/>
  <c r="E36" i="17"/>
  <c r="D37" i="17"/>
  <c r="E37" i="17"/>
  <c r="D38" i="17"/>
  <c r="E38" i="17"/>
  <c r="D39" i="17"/>
  <c r="E39" i="17"/>
  <c r="D40" i="17"/>
  <c r="E40" i="17"/>
  <c r="D41" i="17"/>
  <c r="E41" i="17"/>
  <c r="D42" i="17"/>
  <c r="E42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D11" i="17"/>
  <c r="E11" i="17"/>
  <c r="D12" i="17"/>
  <c r="E12" i="17"/>
  <c r="D13" i="17"/>
  <c r="E13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D23" i="17"/>
  <c r="E23" i="17"/>
  <c r="D24" i="17"/>
  <c r="E24" i="17"/>
  <c r="D29" i="34"/>
  <c r="E29" i="34"/>
  <c r="D30" i="34"/>
  <c r="E30" i="34"/>
  <c r="D31" i="34"/>
  <c r="E31" i="34"/>
  <c r="D32" i="34"/>
  <c r="E32" i="34"/>
  <c r="D33" i="34"/>
  <c r="E33" i="34"/>
  <c r="D34" i="34"/>
  <c r="E34" i="34"/>
  <c r="D35" i="34"/>
  <c r="E35" i="34"/>
  <c r="D36" i="34"/>
  <c r="E36" i="34"/>
  <c r="D37" i="34"/>
  <c r="E37" i="34"/>
  <c r="D38" i="34"/>
  <c r="E38" i="34"/>
  <c r="D39" i="34"/>
  <c r="E39" i="34"/>
  <c r="D40" i="34"/>
  <c r="E40" i="34"/>
  <c r="D41" i="34"/>
  <c r="E41" i="34"/>
  <c r="D42" i="34"/>
  <c r="E42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D11" i="34"/>
  <c r="E11" i="34"/>
  <c r="D12" i="34"/>
  <c r="E12" i="34"/>
  <c r="D13" i="34"/>
  <c r="E13" i="34"/>
  <c r="D14" i="34"/>
  <c r="E14" i="34"/>
  <c r="D15" i="34"/>
  <c r="E15" i="34"/>
  <c r="D16" i="34"/>
  <c r="E16" i="34"/>
  <c r="D17" i="34"/>
  <c r="E17" i="34"/>
  <c r="D18" i="34"/>
  <c r="E18" i="34"/>
  <c r="D19" i="34"/>
  <c r="E19" i="34"/>
  <c r="D20" i="34"/>
  <c r="E20" i="34"/>
  <c r="D21" i="34"/>
  <c r="E21" i="34"/>
  <c r="D22" i="34"/>
  <c r="E22" i="34"/>
  <c r="D23" i="34"/>
  <c r="E23" i="34"/>
  <c r="D24" i="34"/>
  <c r="E24" i="34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D29" i="33"/>
  <c r="E29" i="33"/>
  <c r="D30" i="33"/>
  <c r="E30" i="33"/>
  <c r="D31" i="33"/>
  <c r="E31" i="33"/>
  <c r="D32" i="33"/>
  <c r="E32" i="33"/>
  <c r="D33" i="33"/>
  <c r="E33" i="33"/>
  <c r="D34" i="33"/>
  <c r="E34" i="33"/>
  <c r="D35" i="33"/>
  <c r="E35" i="33"/>
  <c r="D36" i="33"/>
  <c r="E36" i="33"/>
  <c r="D37" i="33"/>
  <c r="E37" i="33"/>
  <c r="D38" i="33"/>
  <c r="E38" i="33"/>
  <c r="D39" i="33"/>
  <c r="E39" i="33"/>
  <c r="D40" i="33"/>
  <c r="E40" i="33"/>
  <c r="D41" i="33"/>
  <c r="E41" i="33"/>
  <c r="D42" i="33"/>
  <c r="E42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D11" i="33"/>
  <c r="E11" i="33"/>
  <c r="D12" i="33"/>
  <c r="E12" i="33"/>
  <c r="D13" i="33"/>
  <c r="E13" i="33"/>
  <c r="D14" i="33"/>
  <c r="E14" i="33"/>
  <c r="D15" i="33"/>
  <c r="E15" i="33"/>
  <c r="D16" i="33"/>
  <c r="E16" i="33"/>
  <c r="D17" i="33"/>
  <c r="E17" i="33"/>
  <c r="D18" i="33"/>
  <c r="E18" i="33"/>
  <c r="D19" i="33"/>
  <c r="E19" i="33"/>
  <c r="D20" i="33"/>
  <c r="E20" i="33"/>
  <c r="D21" i="33"/>
  <c r="E21" i="33"/>
  <c r="D22" i="33"/>
  <c r="E22" i="33"/>
  <c r="D23" i="33"/>
  <c r="E23" i="33"/>
  <c r="D24" i="33"/>
  <c r="E24" i="33"/>
  <c r="D29" i="10"/>
  <c r="E29" i="10"/>
  <c r="D30" i="10"/>
  <c r="E30" i="10"/>
  <c r="D31" i="10"/>
  <c r="E31" i="10"/>
  <c r="D32" i="10"/>
  <c r="E32" i="10"/>
  <c r="D33" i="10"/>
  <c r="E33" i="10"/>
  <c r="D34" i="10"/>
  <c r="E34" i="10"/>
  <c r="D35" i="10"/>
  <c r="E35" i="10"/>
  <c r="D36" i="10"/>
  <c r="E36" i="10"/>
  <c r="D37" i="10"/>
  <c r="E37" i="10"/>
  <c r="D38" i="10"/>
  <c r="E38" i="10"/>
  <c r="D39" i="10"/>
  <c r="E39" i="10"/>
  <c r="D40" i="10"/>
  <c r="E40" i="10"/>
  <c r="D41" i="10"/>
  <c r="E41" i="10"/>
  <c r="D42" i="10"/>
  <c r="E42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D11" i="10"/>
  <c r="E11" i="10"/>
  <c r="D12" i="10"/>
  <c r="E1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D20" i="10"/>
  <c r="E20" i="10"/>
  <c r="D21" i="10"/>
  <c r="E21" i="10"/>
  <c r="D22" i="10"/>
  <c r="E22" i="10"/>
  <c r="D23" i="10"/>
  <c r="E23" i="10"/>
  <c r="D24" i="10"/>
  <c r="E24" i="10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D42" i="9"/>
  <c r="E42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D29" i="18"/>
  <c r="E29" i="18"/>
  <c r="D30" i="18"/>
  <c r="E30" i="18"/>
  <c r="D31" i="18"/>
  <c r="E31" i="18"/>
  <c r="D32" i="18"/>
  <c r="E32" i="18"/>
  <c r="D33" i="18"/>
  <c r="E33" i="18"/>
  <c r="D34" i="18"/>
  <c r="E34" i="18"/>
  <c r="D35" i="18"/>
  <c r="E35" i="18"/>
  <c r="D36" i="18"/>
  <c r="E36" i="18"/>
  <c r="D37" i="18"/>
  <c r="E37" i="18"/>
  <c r="D38" i="18"/>
  <c r="E38" i="18"/>
  <c r="D39" i="18"/>
  <c r="E39" i="18"/>
  <c r="D40" i="18"/>
  <c r="E40" i="18"/>
  <c r="D41" i="18"/>
  <c r="E41" i="18"/>
  <c r="D42" i="18"/>
  <c r="E42" i="18"/>
  <c r="H11" i="18"/>
  <c r="H12" i="18"/>
  <c r="H13" i="18"/>
  <c r="H14" i="18"/>
  <c r="H15" i="18"/>
  <c r="H16" i="18"/>
  <c r="H17" i="18"/>
  <c r="H18" i="18"/>
  <c r="H19" i="18"/>
  <c r="H20" i="18"/>
  <c r="H22" i="18"/>
  <c r="H23" i="18"/>
  <c r="H24" i="18"/>
  <c r="D11" i="18"/>
  <c r="E11" i="18"/>
  <c r="D12" i="18"/>
  <c r="E12" i="18"/>
  <c r="D13" i="18"/>
  <c r="E13" i="18"/>
  <c r="D14" i="18"/>
  <c r="E14" i="18"/>
  <c r="D15" i="18"/>
  <c r="E15" i="18"/>
  <c r="D16" i="18"/>
  <c r="E16" i="18"/>
  <c r="D17" i="18"/>
  <c r="E17" i="18"/>
  <c r="D18" i="18"/>
  <c r="E18" i="18"/>
  <c r="D19" i="18"/>
  <c r="E19" i="18"/>
  <c r="D20" i="18"/>
  <c r="E20" i="18"/>
  <c r="D21" i="18"/>
  <c r="H21" i="18" s="1"/>
  <c r="E21" i="18"/>
  <c r="D22" i="18"/>
  <c r="E22" i="18"/>
  <c r="D23" i="18"/>
  <c r="E23" i="18"/>
  <c r="D24" i="18"/>
  <c r="E24" i="18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D29" i="31"/>
  <c r="E29" i="31"/>
  <c r="D30" i="31"/>
  <c r="E30" i="31"/>
  <c r="D31" i="31"/>
  <c r="E31" i="31"/>
  <c r="D32" i="31"/>
  <c r="E32" i="31"/>
  <c r="D33" i="31"/>
  <c r="E33" i="31"/>
  <c r="D34" i="31"/>
  <c r="E34" i="31"/>
  <c r="D35" i="31"/>
  <c r="E35" i="31"/>
  <c r="D36" i="31"/>
  <c r="E36" i="31"/>
  <c r="D37" i="31"/>
  <c r="E37" i="31"/>
  <c r="D38" i="31"/>
  <c r="E38" i="31"/>
  <c r="D39" i="31"/>
  <c r="E39" i="31"/>
  <c r="D40" i="31"/>
  <c r="E40" i="31"/>
  <c r="D41" i="31"/>
  <c r="E41" i="31"/>
  <c r="D42" i="31"/>
  <c r="E42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D11" i="31"/>
  <c r="E11" i="31"/>
  <c r="D12" i="31"/>
  <c r="E12" i="31"/>
  <c r="D13" i="31"/>
  <c r="E13" i="31"/>
  <c r="D14" i="31"/>
  <c r="E14" i="31"/>
  <c r="D15" i="31"/>
  <c r="E15" i="31"/>
  <c r="D16" i="31"/>
  <c r="E16" i="31"/>
  <c r="D17" i="31"/>
  <c r="E17" i="31"/>
  <c r="D18" i="31"/>
  <c r="E18" i="31"/>
  <c r="D19" i="31"/>
  <c r="E19" i="31"/>
  <c r="D20" i="31"/>
  <c r="E20" i="31"/>
  <c r="D21" i="31"/>
  <c r="E21" i="31"/>
  <c r="D22" i="31"/>
  <c r="E22" i="31"/>
  <c r="D23" i="31"/>
  <c r="E23" i="31"/>
  <c r="D24" i="31"/>
  <c r="E24" i="31"/>
  <c r="D30" i="30"/>
  <c r="E30" i="30"/>
  <c r="D32" i="30"/>
  <c r="E32" i="30"/>
  <c r="D34" i="30"/>
  <c r="E34" i="30"/>
  <c r="D36" i="30"/>
  <c r="E36" i="30"/>
  <c r="D38" i="30"/>
  <c r="E38" i="30"/>
  <c r="D40" i="30"/>
  <c r="E40" i="30"/>
  <c r="D42" i="30"/>
  <c r="E42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E24" i="30"/>
  <c r="D24" i="30"/>
  <c r="E23" i="30"/>
  <c r="D23" i="30"/>
  <c r="E22" i="30"/>
  <c r="D22" i="30"/>
  <c r="E21" i="30"/>
  <c r="D21" i="30"/>
  <c r="E20" i="30"/>
  <c r="D20" i="30"/>
  <c r="E19" i="30"/>
  <c r="D19" i="30"/>
  <c r="E18" i="30"/>
  <c r="D18" i="30"/>
  <c r="E17" i="30"/>
  <c r="D17" i="30"/>
  <c r="E16" i="30"/>
  <c r="D16" i="30"/>
  <c r="E15" i="30"/>
  <c r="D15" i="30"/>
  <c r="E14" i="30"/>
  <c r="D14" i="30"/>
  <c r="E13" i="30"/>
  <c r="D13" i="30"/>
  <c r="E12" i="30"/>
  <c r="D12" i="30"/>
  <c r="E11" i="30"/>
  <c r="D11" i="30"/>
  <c r="H29" i="32"/>
  <c r="H30" i="32"/>
  <c r="H31" i="32"/>
  <c r="H33" i="32"/>
  <c r="H34" i="32"/>
  <c r="H35" i="32"/>
  <c r="H36" i="32"/>
  <c r="H37" i="32"/>
  <c r="H38" i="32"/>
  <c r="H39" i="32"/>
  <c r="H40" i="32"/>
  <c r="H41" i="32"/>
  <c r="H42" i="32"/>
  <c r="D29" i="32"/>
  <c r="E29" i="32"/>
  <c r="D30" i="32"/>
  <c r="E30" i="32"/>
  <c r="D31" i="32"/>
  <c r="E31" i="32"/>
  <c r="D32" i="32"/>
  <c r="E32" i="32" s="1"/>
  <c r="D33" i="32"/>
  <c r="E33" i="32"/>
  <c r="D34" i="32"/>
  <c r="E34" i="32"/>
  <c r="D35" i="32"/>
  <c r="E35" i="32"/>
  <c r="D36" i="32"/>
  <c r="E36" i="32"/>
  <c r="D37" i="32"/>
  <c r="E37" i="32"/>
  <c r="D38" i="32"/>
  <c r="E38" i="32"/>
  <c r="D39" i="32"/>
  <c r="E39" i="32"/>
  <c r="D40" i="32"/>
  <c r="E40" i="32"/>
  <c r="D41" i="32"/>
  <c r="E41" i="32"/>
  <c r="D42" i="32"/>
  <c r="E42" i="32"/>
  <c r="H11" i="32"/>
  <c r="H12" i="32"/>
  <c r="H13" i="32"/>
  <c r="H14" i="32"/>
  <c r="H16" i="32"/>
  <c r="H17" i="32"/>
  <c r="H18" i="32"/>
  <c r="H19" i="32"/>
  <c r="H20" i="32"/>
  <c r="H21" i="32"/>
  <c r="H22" i="32"/>
  <c r="H23" i="32"/>
  <c r="H24" i="32"/>
  <c r="D11" i="32"/>
  <c r="E11" i="32"/>
  <c r="D12" i="32"/>
  <c r="E12" i="32"/>
  <c r="D13" i="32"/>
  <c r="E13" i="32"/>
  <c r="D14" i="32"/>
  <c r="E14" i="32"/>
  <c r="D15" i="32"/>
  <c r="E15" i="32" s="1"/>
  <c r="D16" i="32"/>
  <c r="E16" i="32"/>
  <c r="D17" i="32"/>
  <c r="E17" i="32"/>
  <c r="D18" i="32"/>
  <c r="E18" i="32"/>
  <c r="D19" i="32"/>
  <c r="E19" i="32"/>
  <c r="D20" i="32"/>
  <c r="E20" i="32"/>
  <c r="D21" i="32"/>
  <c r="E21" i="32"/>
  <c r="D22" i="32"/>
  <c r="E22" i="32"/>
  <c r="D23" i="32"/>
  <c r="E23" i="32"/>
  <c r="D24" i="32"/>
  <c r="E24" i="32"/>
  <c r="H29" i="39"/>
  <c r="H30" i="39"/>
  <c r="H31" i="39"/>
  <c r="H32" i="39"/>
  <c r="H33" i="39"/>
  <c r="H34" i="39"/>
  <c r="H35" i="39"/>
  <c r="H36" i="39"/>
  <c r="H37" i="39"/>
  <c r="H38" i="39"/>
  <c r="H39" i="39"/>
  <c r="H40" i="39"/>
  <c r="H41" i="39"/>
  <c r="H42" i="39"/>
  <c r="H11" i="39"/>
  <c r="H12" i="39"/>
  <c r="H13" i="39"/>
  <c r="H15" i="39"/>
  <c r="H16" i="39"/>
  <c r="H17" i="39"/>
  <c r="H18" i="39"/>
  <c r="H19" i="39"/>
  <c r="H20" i="39"/>
  <c r="H21" i="39"/>
  <c r="H22" i="39"/>
  <c r="H23" i="39"/>
  <c r="H24" i="39"/>
  <c r="D29" i="39"/>
  <c r="E29" i="39"/>
  <c r="D30" i="39"/>
  <c r="E30" i="39"/>
  <c r="D31" i="39"/>
  <c r="E31" i="39"/>
  <c r="D32" i="39"/>
  <c r="E32" i="39"/>
  <c r="D33" i="39"/>
  <c r="E33" i="39"/>
  <c r="D34" i="39"/>
  <c r="E34" i="39"/>
  <c r="D35" i="39"/>
  <c r="E35" i="39"/>
  <c r="D36" i="39"/>
  <c r="E36" i="39"/>
  <c r="D37" i="39"/>
  <c r="E37" i="39"/>
  <c r="D38" i="39"/>
  <c r="E38" i="39"/>
  <c r="D39" i="39"/>
  <c r="E39" i="39"/>
  <c r="D40" i="39"/>
  <c r="E40" i="39"/>
  <c r="D41" i="39"/>
  <c r="E41" i="39"/>
  <c r="D42" i="39"/>
  <c r="E42" i="39"/>
  <c r="E24" i="39"/>
  <c r="D24" i="39"/>
  <c r="E23" i="39"/>
  <c r="D23" i="39"/>
  <c r="E22" i="39"/>
  <c r="D22" i="39"/>
  <c r="E21" i="39"/>
  <c r="D21" i="39"/>
  <c r="E20" i="39"/>
  <c r="D20" i="39"/>
  <c r="E19" i="39"/>
  <c r="D19" i="39"/>
  <c r="E18" i="39"/>
  <c r="D18" i="39"/>
  <c r="E17" i="39"/>
  <c r="D17" i="39"/>
  <c r="D16" i="39"/>
  <c r="E16" i="39" s="1"/>
  <c r="E15" i="39"/>
  <c r="D15" i="39"/>
  <c r="D14" i="39"/>
  <c r="H14" i="39" s="1"/>
  <c r="E13" i="39"/>
  <c r="D13" i="39"/>
  <c r="E12" i="39"/>
  <c r="D12" i="39"/>
  <c r="E11" i="39"/>
  <c r="D11" i="3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D29" i="29"/>
  <c r="E29" i="29"/>
  <c r="D30" i="29"/>
  <c r="E30" i="29"/>
  <c r="D31" i="29"/>
  <c r="E31" i="29"/>
  <c r="D32" i="29"/>
  <c r="E32" i="29"/>
  <c r="D33" i="29"/>
  <c r="E33" i="29"/>
  <c r="D34" i="29"/>
  <c r="E34" i="29"/>
  <c r="D35" i="29"/>
  <c r="E35" i="29"/>
  <c r="D36" i="29"/>
  <c r="E36" i="29"/>
  <c r="D37" i="29"/>
  <c r="E37" i="29"/>
  <c r="D38" i="29"/>
  <c r="E38" i="29"/>
  <c r="D39" i="29"/>
  <c r="E39" i="29"/>
  <c r="D40" i="29"/>
  <c r="E40" i="29"/>
  <c r="D41" i="29"/>
  <c r="E41" i="29"/>
  <c r="D42" i="29"/>
  <c r="E42" i="29"/>
  <c r="H11" i="29"/>
  <c r="H12" i="29"/>
  <c r="H13" i="29"/>
  <c r="H14" i="29"/>
  <c r="H15" i="29"/>
  <c r="H16" i="29"/>
  <c r="H18" i="29"/>
  <c r="H19" i="29"/>
  <c r="H20" i="29"/>
  <c r="H21" i="29"/>
  <c r="H22" i="29"/>
  <c r="H23" i="29"/>
  <c r="H24" i="29"/>
  <c r="D11" i="29"/>
  <c r="E11" i="29"/>
  <c r="D12" i="29"/>
  <c r="E12" i="29"/>
  <c r="D13" i="29"/>
  <c r="E13" i="29"/>
  <c r="D14" i="29"/>
  <c r="E14" i="29"/>
  <c r="D15" i="29"/>
  <c r="E15" i="29"/>
  <c r="D16" i="29"/>
  <c r="E16" i="29"/>
  <c r="D17" i="29"/>
  <c r="E17" i="29" s="1"/>
  <c r="D18" i="29"/>
  <c r="E18" i="29"/>
  <c r="D19" i="29"/>
  <c r="E19" i="29"/>
  <c r="D20" i="29"/>
  <c r="E20" i="29"/>
  <c r="D21" i="29"/>
  <c r="E21" i="29"/>
  <c r="D22" i="29"/>
  <c r="E22" i="29"/>
  <c r="D23" i="29"/>
  <c r="E23" i="29"/>
  <c r="D24" i="29"/>
  <c r="E24" i="29"/>
  <c r="H27" i="22"/>
  <c r="H28" i="22"/>
  <c r="H29" i="22"/>
  <c r="H30" i="22"/>
  <c r="H31" i="22"/>
  <c r="H32" i="22"/>
  <c r="H33" i="22"/>
  <c r="H34" i="22"/>
  <c r="H35" i="22"/>
  <c r="H36" i="22"/>
  <c r="H37" i="22"/>
  <c r="H38" i="22"/>
  <c r="D27" i="22"/>
  <c r="E27" i="22"/>
  <c r="D28" i="22"/>
  <c r="E28" i="22"/>
  <c r="D29" i="22"/>
  <c r="E29" i="22"/>
  <c r="D30" i="22"/>
  <c r="E30" i="22"/>
  <c r="D31" i="22"/>
  <c r="E31" i="22"/>
  <c r="D32" i="22"/>
  <c r="E32" i="22"/>
  <c r="D33" i="22"/>
  <c r="E33" i="22"/>
  <c r="D34" i="22"/>
  <c r="E34" i="22"/>
  <c r="D35" i="22"/>
  <c r="E35" i="22"/>
  <c r="D36" i="22"/>
  <c r="E36" i="22"/>
  <c r="D37" i="22"/>
  <c r="E37" i="22"/>
  <c r="D38" i="22"/>
  <c r="E38" i="22"/>
  <c r="H12" i="22"/>
  <c r="H13" i="22"/>
  <c r="H14" i="22"/>
  <c r="H15" i="22"/>
  <c r="H17" i="22"/>
  <c r="H18" i="22"/>
  <c r="H20" i="22"/>
  <c r="H21" i="22"/>
  <c r="H22" i="22"/>
  <c r="D12" i="22"/>
  <c r="E12" i="22"/>
  <c r="D13" i="22"/>
  <c r="E13" i="22"/>
  <c r="D14" i="22"/>
  <c r="E14" i="22"/>
  <c r="D15" i="22"/>
  <c r="E15" i="22"/>
  <c r="D16" i="22"/>
  <c r="H16" i="22" s="1"/>
  <c r="E16" i="22"/>
  <c r="D17" i="22"/>
  <c r="E17" i="22"/>
  <c r="D18" i="22"/>
  <c r="E18" i="22"/>
  <c r="D19" i="22"/>
  <c r="E19" i="22" s="1"/>
  <c r="D20" i="22"/>
  <c r="E20" i="22"/>
  <c r="D21" i="22"/>
  <c r="E21" i="22"/>
  <c r="H32" i="32" l="1"/>
  <c r="H15" i="32"/>
  <c r="E14" i="39"/>
  <c r="H17" i="29"/>
  <c r="H19" i="22"/>
  <c r="D22" i="22"/>
  <c r="E22" i="22"/>
  <c r="F36" i="4" l="1"/>
  <c r="F36" i="6"/>
  <c r="F36" i="7"/>
  <c r="F36" i="37"/>
  <c r="F18" i="36"/>
  <c r="F37" i="36"/>
  <c r="F37" i="37"/>
  <c r="F37" i="4"/>
  <c r="F37" i="6"/>
  <c r="F37" i="7"/>
  <c r="F19" i="36"/>
  <c r="F43" i="32"/>
  <c r="F43" i="30"/>
  <c r="F43" i="29"/>
  <c r="F48" i="39"/>
  <c r="F43" i="39"/>
  <c r="F48" i="32"/>
  <c r="F48" i="30"/>
  <c r="F48" i="29"/>
  <c r="F25" i="17" l="1"/>
  <c r="F25" i="34"/>
  <c r="F25" i="33"/>
  <c r="F25" i="10"/>
  <c r="F25" i="9"/>
  <c r="F25" i="18"/>
  <c r="F25" i="31"/>
  <c r="B1" i="14"/>
  <c r="B6" i="17" l="1"/>
  <c r="D51" i="1" l="1"/>
  <c r="D52" i="1"/>
  <c r="D53" i="1"/>
  <c r="D54" i="1"/>
  <c r="D55" i="1"/>
  <c r="D56" i="1"/>
  <c r="D57" i="1"/>
  <c r="D50" i="1"/>
  <c r="D51" i="42"/>
  <c r="D52" i="42"/>
  <c r="D53" i="42"/>
  <c r="D54" i="42"/>
  <c r="D55" i="42"/>
  <c r="D56" i="42"/>
  <c r="D57" i="42"/>
  <c r="D50" i="42"/>
  <c r="D51" i="40"/>
  <c r="D52" i="40"/>
  <c r="D53" i="40"/>
  <c r="D54" i="40"/>
  <c r="D55" i="40"/>
  <c r="D56" i="40"/>
  <c r="D57" i="40"/>
  <c r="D50" i="40"/>
  <c r="D51" i="19"/>
  <c r="D52" i="19"/>
  <c r="D53" i="19"/>
  <c r="D54" i="19"/>
  <c r="D55" i="19"/>
  <c r="D56" i="19"/>
  <c r="D57" i="19"/>
  <c r="D50" i="19"/>
  <c r="D51" i="41"/>
  <c r="D52" i="41"/>
  <c r="D53" i="41"/>
  <c r="D54" i="41"/>
  <c r="D55" i="41"/>
  <c r="D56" i="41"/>
  <c r="D57" i="41"/>
  <c r="D50" i="41"/>
  <c r="D44" i="7"/>
  <c r="D45" i="7"/>
  <c r="D46" i="7"/>
  <c r="D47" i="7"/>
  <c r="D48" i="7"/>
  <c r="D49" i="7"/>
  <c r="D50" i="7"/>
  <c r="D43" i="7"/>
  <c r="B6" i="7"/>
  <c r="D44" i="6"/>
  <c r="D45" i="6"/>
  <c r="D46" i="6"/>
  <c r="D47" i="6"/>
  <c r="D48" i="6"/>
  <c r="D49" i="6"/>
  <c r="D50" i="6"/>
  <c r="D43" i="6"/>
  <c r="D44" i="4"/>
  <c r="D45" i="4"/>
  <c r="D46" i="4"/>
  <c r="D47" i="4"/>
  <c r="D48" i="4"/>
  <c r="D49" i="4"/>
  <c r="D50" i="4"/>
  <c r="D43" i="4"/>
  <c r="D44" i="37"/>
  <c r="D45" i="37"/>
  <c r="D46" i="37"/>
  <c r="D47" i="37"/>
  <c r="D48" i="37"/>
  <c r="D49" i="37"/>
  <c r="D50" i="37"/>
  <c r="D43" i="37"/>
  <c r="D44" i="36"/>
  <c r="D45" i="36"/>
  <c r="D46" i="36"/>
  <c r="D47" i="36"/>
  <c r="D48" i="36"/>
  <c r="D49" i="36"/>
  <c r="D50" i="36"/>
  <c r="D43" i="36"/>
  <c r="D51" i="35"/>
  <c r="D52" i="35"/>
  <c r="D53" i="35"/>
  <c r="D54" i="35"/>
  <c r="D55" i="35"/>
  <c r="D56" i="35"/>
  <c r="D57" i="35"/>
  <c r="D50" i="35"/>
  <c r="D51" i="14"/>
  <c r="D52" i="14"/>
  <c r="D53" i="14"/>
  <c r="D54" i="14"/>
  <c r="D55" i="14"/>
  <c r="D56" i="14"/>
  <c r="D57" i="14"/>
  <c r="D50" i="14"/>
  <c r="D51" i="16"/>
  <c r="D52" i="16"/>
  <c r="D53" i="16"/>
  <c r="D54" i="16"/>
  <c r="D55" i="16"/>
  <c r="D56" i="16"/>
  <c r="D57" i="16"/>
  <c r="D50" i="16"/>
  <c r="D51" i="17"/>
  <c r="D52" i="17"/>
  <c r="D53" i="17"/>
  <c r="D54" i="17"/>
  <c r="D55" i="17"/>
  <c r="D56" i="17"/>
  <c r="D57" i="17"/>
  <c r="D50" i="17"/>
  <c r="D51" i="34"/>
  <c r="D52" i="34"/>
  <c r="D53" i="34"/>
  <c r="D54" i="34"/>
  <c r="D55" i="34"/>
  <c r="D56" i="34"/>
  <c r="D57" i="34"/>
  <c r="D50" i="34"/>
  <c r="D51" i="33"/>
  <c r="D52" i="33"/>
  <c r="D53" i="33"/>
  <c r="D54" i="33"/>
  <c r="D55" i="33"/>
  <c r="D56" i="33"/>
  <c r="D57" i="33"/>
  <c r="D50" i="33"/>
  <c r="D51" i="10"/>
  <c r="D52" i="10"/>
  <c r="D53" i="10"/>
  <c r="D54" i="10"/>
  <c r="D55" i="10"/>
  <c r="D56" i="10"/>
  <c r="D57" i="10"/>
  <c r="D50" i="10"/>
  <c r="D51" i="9"/>
  <c r="D52" i="9"/>
  <c r="D53" i="9"/>
  <c r="D54" i="9"/>
  <c r="D55" i="9"/>
  <c r="D56" i="9"/>
  <c r="D57" i="9"/>
  <c r="D50" i="9"/>
  <c r="D51" i="18"/>
  <c r="D52" i="18"/>
  <c r="D53" i="18"/>
  <c r="D54" i="18"/>
  <c r="D55" i="18"/>
  <c r="D56" i="18"/>
  <c r="D57" i="18"/>
  <c r="D50" i="18"/>
  <c r="D51" i="31"/>
  <c r="D52" i="31"/>
  <c r="D53" i="31"/>
  <c r="D54" i="31"/>
  <c r="D55" i="31"/>
  <c r="D56" i="31"/>
  <c r="D57" i="31"/>
  <c r="D50" i="31"/>
  <c r="D51" i="30"/>
  <c r="E51" i="30" s="1"/>
  <c r="D52" i="30"/>
  <c r="E52" i="30" s="1"/>
  <c r="D53" i="30"/>
  <c r="E53" i="30" s="1"/>
  <c r="D54" i="30"/>
  <c r="E54" i="30" s="1"/>
  <c r="D55" i="30"/>
  <c r="E55" i="30" s="1"/>
  <c r="D56" i="30"/>
  <c r="E56" i="30" s="1"/>
  <c r="D57" i="30"/>
  <c r="E57" i="30" s="1"/>
  <c r="D50" i="30"/>
  <c r="D51" i="32"/>
  <c r="D52" i="32"/>
  <c r="D53" i="32"/>
  <c r="D54" i="32"/>
  <c r="D55" i="32"/>
  <c r="D56" i="32"/>
  <c r="D57" i="32"/>
  <c r="D50" i="32"/>
  <c r="D51" i="39"/>
  <c r="D52" i="39"/>
  <c r="D53" i="39"/>
  <c r="D54" i="39"/>
  <c r="D55" i="39"/>
  <c r="D56" i="39"/>
  <c r="D57" i="39"/>
  <c r="D50" i="39"/>
  <c r="C23" i="43"/>
  <c r="C24" i="43" s="1"/>
  <c r="H23" i="43" s="1"/>
  <c r="E5" i="43"/>
  <c r="E6" i="43" s="1"/>
  <c r="E7" i="43" s="1"/>
  <c r="E8" i="43" s="1"/>
  <c r="E9" i="43" s="1"/>
  <c r="E10" i="43" s="1"/>
  <c r="E11" i="43" s="1"/>
  <c r="E12" i="43" s="1"/>
  <c r="E13" i="43" s="1"/>
  <c r="E14" i="43" s="1"/>
  <c r="E15" i="43" s="1"/>
  <c r="E16" i="43" s="1"/>
  <c r="E17" i="43" s="1"/>
  <c r="E18" i="43" s="1"/>
  <c r="E19" i="43" s="1"/>
  <c r="E20" i="43" s="1"/>
  <c r="E21" i="43" s="1"/>
  <c r="E22" i="43" s="1"/>
  <c r="E23" i="43" s="1"/>
  <c r="E24" i="43" s="1"/>
  <c r="E25" i="43" s="1"/>
  <c r="E26" i="43" s="1"/>
  <c r="E27" i="43" s="1"/>
  <c r="E28" i="43" s="1"/>
  <c r="E29" i="43" s="1"/>
  <c r="E30" i="43" s="1"/>
  <c r="E31" i="43" s="1"/>
  <c r="H31" i="43" l="1"/>
  <c r="D59" i="32"/>
  <c r="D59" i="31"/>
  <c r="H4" i="43"/>
  <c r="H5" i="43"/>
  <c r="H6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4" i="43"/>
  <c r="H25" i="43"/>
  <c r="H26" i="43"/>
  <c r="H27" i="43"/>
  <c r="H28" i="43"/>
  <c r="H29" i="43"/>
  <c r="H30" i="43"/>
  <c r="D9" i="27"/>
  <c r="B9" i="27"/>
  <c r="B6" i="42"/>
  <c r="B6" i="1"/>
  <c r="B6" i="40"/>
  <c r="B6" i="19"/>
  <c r="B6" i="41"/>
  <c r="B6" i="6"/>
  <c r="B6" i="4"/>
  <c r="B6" i="37"/>
  <c r="B6" i="36"/>
  <c r="B6" i="35"/>
  <c r="B6" i="14"/>
  <c r="B6" i="16"/>
  <c r="B6" i="34"/>
  <c r="B6" i="33"/>
  <c r="B6" i="10"/>
  <c r="B6" i="9"/>
  <c r="B6" i="18"/>
  <c r="B6" i="31"/>
  <c r="B6" i="30"/>
  <c r="B6" i="32"/>
  <c r="B6" i="39"/>
  <c r="B7" i="27" l="1"/>
  <c r="E5" i="28" l="1"/>
  <c r="E6" i="28" s="1"/>
  <c r="E7" i="28" s="1"/>
  <c r="E8" i="28" s="1"/>
  <c r="E9" i="28" s="1"/>
  <c r="E10" i="28" s="1"/>
  <c r="E11" i="28" s="1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D11" i="22" l="1"/>
  <c r="E11" i="22" l="1"/>
  <c r="H11" i="22"/>
  <c r="B1" i="3"/>
  <c r="B6" i="2" l="1"/>
  <c r="B6" i="3"/>
  <c r="B6" i="29"/>
  <c r="B6" i="22"/>
  <c r="H28" i="1"/>
  <c r="E28" i="1"/>
  <c r="D28" i="1"/>
  <c r="H28" i="42"/>
  <c r="E28" i="42"/>
  <c r="D28" i="42"/>
  <c r="H28" i="2"/>
  <c r="E28" i="2"/>
  <c r="D28" i="2"/>
  <c r="H28" i="19"/>
  <c r="E28" i="19"/>
  <c r="D28" i="19"/>
  <c r="H28" i="18"/>
  <c r="E28" i="18"/>
  <c r="D28" i="18"/>
  <c r="H28" i="41"/>
  <c r="E28" i="41"/>
  <c r="D28" i="41"/>
  <c r="H28" i="40"/>
  <c r="E28" i="40"/>
  <c r="D28" i="40"/>
  <c r="H28" i="3"/>
  <c r="E28" i="3"/>
  <c r="D28" i="3"/>
  <c r="H28" i="39"/>
  <c r="E28" i="39"/>
  <c r="D28" i="39"/>
  <c r="D21" i="7"/>
  <c r="E21" i="7" s="1"/>
  <c r="H21" i="6"/>
  <c r="D21" i="6"/>
  <c r="E21" i="6" s="1"/>
  <c r="D21" i="4"/>
  <c r="E21" i="4" s="1"/>
  <c r="H21" i="37"/>
  <c r="D21" i="37"/>
  <c r="E21" i="37" s="1"/>
  <c r="D21" i="36"/>
  <c r="H28" i="35"/>
  <c r="E28" i="35"/>
  <c r="D28" i="35"/>
  <c r="H28" i="14"/>
  <c r="E28" i="14"/>
  <c r="D28" i="14"/>
  <c r="H28" i="16"/>
  <c r="E28" i="16"/>
  <c r="D28" i="16"/>
  <c r="H28" i="17"/>
  <c r="E28" i="17"/>
  <c r="D28" i="17"/>
  <c r="H28" i="34"/>
  <c r="E28" i="34"/>
  <c r="D28" i="34"/>
  <c r="H28" i="33"/>
  <c r="E28" i="33"/>
  <c r="D28" i="33"/>
  <c r="H28" i="10"/>
  <c r="E28" i="10"/>
  <c r="D28" i="10"/>
  <c r="H28" i="9"/>
  <c r="E28" i="9"/>
  <c r="D28" i="9"/>
  <c r="H28" i="32"/>
  <c r="E28" i="32"/>
  <c r="D28" i="32"/>
  <c r="H28" i="31"/>
  <c r="E28" i="31"/>
  <c r="D28" i="31"/>
  <c r="H28" i="30"/>
  <c r="E28" i="30"/>
  <c r="D28" i="30"/>
  <c r="H28" i="29"/>
  <c r="E28" i="29"/>
  <c r="D28" i="29"/>
  <c r="H10" i="1"/>
  <c r="E10" i="1"/>
  <c r="D10" i="1"/>
  <c r="H10" i="42"/>
  <c r="D10" i="42"/>
  <c r="H10" i="2"/>
  <c r="D10" i="2"/>
  <c r="H10" i="19"/>
  <c r="E10" i="19"/>
  <c r="D10" i="19"/>
  <c r="H10" i="18"/>
  <c r="E10" i="18"/>
  <c r="D10" i="18"/>
  <c r="H10" i="41"/>
  <c r="E10" i="41"/>
  <c r="D10" i="41"/>
  <c r="H10" i="40"/>
  <c r="E10" i="40"/>
  <c r="D10" i="40"/>
  <c r="H10" i="3"/>
  <c r="E10" i="3"/>
  <c r="D10" i="3"/>
  <c r="D10" i="39"/>
  <c r="H10" i="35"/>
  <c r="E10" i="35"/>
  <c r="D10" i="35"/>
  <c r="H10" i="14"/>
  <c r="E10" i="14"/>
  <c r="D10" i="14"/>
  <c r="H10" i="16"/>
  <c r="E10" i="16"/>
  <c r="D10" i="16"/>
  <c r="H10" i="17"/>
  <c r="E10" i="17"/>
  <c r="D10" i="17"/>
  <c r="C25" i="34"/>
  <c r="G25" i="34"/>
  <c r="I25" i="34"/>
  <c r="J25" i="34"/>
  <c r="K25" i="34"/>
  <c r="H10" i="33"/>
  <c r="E10" i="33"/>
  <c r="D10" i="33"/>
  <c r="H10" i="10"/>
  <c r="E10" i="10"/>
  <c r="D10" i="10"/>
  <c r="H10" i="9"/>
  <c r="E10" i="9"/>
  <c r="D10" i="9"/>
  <c r="D10" i="32"/>
  <c r="H10" i="31"/>
  <c r="E10" i="31"/>
  <c r="D10" i="31"/>
  <c r="D10" i="30"/>
  <c r="H10" i="29"/>
  <c r="D10" i="29"/>
  <c r="E21" i="36" l="1"/>
  <c r="F36" i="36"/>
  <c r="F38" i="36" s="1"/>
  <c r="F40" i="36" s="1"/>
  <c r="H10" i="30"/>
  <c r="H10" i="32"/>
  <c r="E10" i="30"/>
  <c r="E10" i="32"/>
  <c r="E10" i="29"/>
  <c r="E10" i="39"/>
  <c r="H10" i="39"/>
  <c r="H21" i="36"/>
  <c r="H21" i="4"/>
  <c r="H21" i="7"/>
  <c r="C43" i="34"/>
  <c r="F43" i="34"/>
  <c r="G43" i="34"/>
  <c r="I43" i="34"/>
  <c r="J43" i="34"/>
  <c r="K43" i="34"/>
  <c r="D43" i="34" l="1"/>
  <c r="E43" i="34"/>
  <c r="H43" i="34"/>
  <c r="B4" i="27" l="1"/>
  <c r="B5" i="27"/>
  <c r="D33" i="27"/>
  <c r="B33" i="27"/>
  <c r="D31" i="27"/>
  <c r="B31" i="27"/>
  <c r="D32" i="27"/>
  <c r="B32" i="27"/>
  <c r="D29" i="27"/>
  <c r="B29" i="27"/>
  <c r="D13" i="27"/>
  <c r="B13" i="27"/>
  <c r="D28" i="27"/>
  <c r="B28" i="27"/>
  <c r="D30" i="27"/>
  <c r="B30" i="27"/>
  <c r="D27" i="27"/>
  <c r="B27" i="27"/>
  <c r="D26" i="27"/>
  <c r="B26" i="27"/>
  <c r="D25" i="27"/>
  <c r="B25" i="27"/>
  <c r="D24" i="27"/>
  <c r="B24" i="27"/>
  <c r="D23" i="27"/>
  <c r="B23" i="27"/>
  <c r="D22" i="27"/>
  <c r="B22" i="27"/>
  <c r="D21" i="27"/>
  <c r="B21" i="27"/>
  <c r="D20" i="27"/>
  <c r="B20" i="27"/>
  <c r="D19" i="27"/>
  <c r="B19" i="27"/>
  <c r="D18" i="27"/>
  <c r="B18" i="27"/>
  <c r="D17" i="27"/>
  <c r="B17" i="27"/>
  <c r="D16" i="27"/>
  <c r="B16" i="27"/>
  <c r="D15" i="27"/>
  <c r="B15" i="27"/>
  <c r="D14" i="27"/>
  <c r="B14" i="27"/>
  <c r="D10" i="27"/>
  <c r="B10" i="27"/>
  <c r="D12" i="27"/>
  <c r="B12" i="27"/>
  <c r="D11" i="27" l="1"/>
  <c r="B11" i="27"/>
  <c r="D8" i="27"/>
  <c r="B8" i="27"/>
  <c r="A51" i="42"/>
  <c r="A52" i="42"/>
  <c r="A53" i="42"/>
  <c r="A54" i="42"/>
  <c r="A55" i="42"/>
  <c r="A56" i="42"/>
  <c r="A57" i="42"/>
  <c r="A51" i="2"/>
  <c r="A52" i="2"/>
  <c r="A53" i="2"/>
  <c r="A54" i="2"/>
  <c r="A55" i="2"/>
  <c r="A56" i="2"/>
  <c r="A57" i="2"/>
  <c r="A51" i="19"/>
  <c r="A52" i="19"/>
  <c r="A53" i="19"/>
  <c r="A54" i="19"/>
  <c r="A55" i="19"/>
  <c r="A56" i="19"/>
  <c r="A57" i="19"/>
  <c r="A51" i="18"/>
  <c r="A52" i="18"/>
  <c r="A53" i="18"/>
  <c r="A54" i="18"/>
  <c r="A55" i="18"/>
  <c r="A56" i="18"/>
  <c r="A57" i="18"/>
  <c r="A51" i="41"/>
  <c r="A52" i="41"/>
  <c r="A53" i="41"/>
  <c r="A54" i="41"/>
  <c r="A55" i="41"/>
  <c r="A56" i="41"/>
  <c r="A57" i="41"/>
  <c r="A51" i="40"/>
  <c r="A52" i="40"/>
  <c r="A53" i="40"/>
  <c r="A54" i="40"/>
  <c r="A55" i="40"/>
  <c r="A56" i="40"/>
  <c r="A57" i="40"/>
  <c r="A51" i="3"/>
  <c r="A52" i="3"/>
  <c r="A53" i="3"/>
  <c r="A54" i="3"/>
  <c r="A55" i="3"/>
  <c r="A56" i="3"/>
  <c r="A57" i="3"/>
  <c r="A51" i="39"/>
  <c r="A52" i="39"/>
  <c r="A53" i="39"/>
  <c r="A54" i="39"/>
  <c r="A55" i="39"/>
  <c r="A56" i="39"/>
  <c r="A57" i="39"/>
  <c r="A44" i="7"/>
  <c r="A45" i="7"/>
  <c r="A46" i="7"/>
  <c r="A47" i="7"/>
  <c r="A48" i="7"/>
  <c r="A49" i="7"/>
  <c r="A50" i="7"/>
  <c r="A44" i="6"/>
  <c r="A45" i="6"/>
  <c r="A46" i="6"/>
  <c r="A47" i="6"/>
  <c r="A48" i="6"/>
  <c r="A49" i="6"/>
  <c r="A50" i="6"/>
  <c r="A44" i="4"/>
  <c r="A45" i="4"/>
  <c r="A46" i="4"/>
  <c r="A47" i="4"/>
  <c r="A48" i="4"/>
  <c r="A49" i="4"/>
  <c r="A50" i="4"/>
  <c r="A44" i="37"/>
  <c r="A45" i="37"/>
  <c r="A46" i="37"/>
  <c r="A47" i="37"/>
  <c r="A48" i="37"/>
  <c r="A49" i="37"/>
  <c r="A50" i="37"/>
  <c r="A44" i="36"/>
  <c r="A45" i="36"/>
  <c r="A46" i="36"/>
  <c r="A47" i="36"/>
  <c r="A48" i="36"/>
  <c r="A49" i="36"/>
  <c r="A50" i="36"/>
  <c r="A51" i="35"/>
  <c r="A52" i="35"/>
  <c r="A53" i="35"/>
  <c r="A54" i="35"/>
  <c r="A55" i="35"/>
  <c r="A56" i="35"/>
  <c r="A57" i="35"/>
  <c r="A51" i="14"/>
  <c r="A52" i="14"/>
  <c r="A53" i="14"/>
  <c r="A54" i="14"/>
  <c r="A55" i="14"/>
  <c r="A56" i="14"/>
  <c r="A57" i="14"/>
  <c r="A51" i="16"/>
  <c r="A52" i="16"/>
  <c r="A53" i="16"/>
  <c r="A54" i="16"/>
  <c r="A55" i="16"/>
  <c r="A56" i="16"/>
  <c r="A57" i="16"/>
  <c r="A51" i="17"/>
  <c r="A52" i="17"/>
  <c r="A53" i="17"/>
  <c r="A54" i="17"/>
  <c r="A55" i="17"/>
  <c r="A56" i="17"/>
  <c r="A57" i="17"/>
  <c r="A51" i="34"/>
  <c r="A52" i="34"/>
  <c r="A53" i="34"/>
  <c r="A54" i="34"/>
  <c r="A55" i="34"/>
  <c r="A56" i="34"/>
  <c r="A57" i="34"/>
  <c r="A51" i="33"/>
  <c r="A52" i="33"/>
  <c r="A53" i="33"/>
  <c r="A54" i="33"/>
  <c r="A55" i="33"/>
  <c r="A56" i="33"/>
  <c r="A57" i="33"/>
  <c r="A51" i="10"/>
  <c r="A52" i="10"/>
  <c r="A53" i="10"/>
  <c r="A54" i="10"/>
  <c r="A55" i="10"/>
  <c r="A56" i="10"/>
  <c r="A57" i="10"/>
  <c r="A51" i="9"/>
  <c r="A52" i="9"/>
  <c r="A53" i="9"/>
  <c r="A54" i="9"/>
  <c r="A55" i="9"/>
  <c r="A56" i="9"/>
  <c r="A57" i="9"/>
  <c r="A51" i="32"/>
  <c r="A52" i="32"/>
  <c r="A53" i="32"/>
  <c r="A54" i="32"/>
  <c r="A55" i="32"/>
  <c r="A56" i="32"/>
  <c r="A57" i="32"/>
  <c r="A51" i="31"/>
  <c r="A52" i="31"/>
  <c r="A53" i="31"/>
  <c r="A54" i="31"/>
  <c r="A55" i="31"/>
  <c r="A56" i="31"/>
  <c r="A57" i="31"/>
  <c r="A51" i="30"/>
  <c r="A52" i="30"/>
  <c r="A53" i="30"/>
  <c r="A54" i="30"/>
  <c r="A55" i="30"/>
  <c r="A56" i="30"/>
  <c r="A57" i="30"/>
  <c r="J55" i="22"/>
  <c r="A51" i="1"/>
  <c r="A52" i="1"/>
  <c r="A53" i="1"/>
  <c r="A47" i="22"/>
  <c r="A48" i="22"/>
  <c r="A49" i="22"/>
  <c r="A51" i="29"/>
  <c r="A52" i="29"/>
  <c r="A53" i="29"/>
  <c r="D7" i="27"/>
  <c r="K59" i="42"/>
  <c r="J59" i="42"/>
  <c r="I59" i="42"/>
  <c r="G59" i="42"/>
  <c r="F59" i="42"/>
  <c r="A50" i="42"/>
  <c r="K43" i="42"/>
  <c r="J43" i="42"/>
  <c r="I43" i="42"/>
  <c r="G43" i="42"/>
  <c r="F43" i="42"/>
  <c r="C43" i="42"/>
  <c r="H43" i="42"/>
  <c r="E43" i="42"/>
  <c r="D43" i="42"/>
  <c r="K25" i="42"/>
  <c r="J25" i="42"/>
  <c r="I25" i="42"/>
  <c r="G25" i="42"/>
  <c r="F25" i="42"/>
  <c r="C25" i="42"/>
  <c r="C45" i="42" s="1"/>
  <c r="C47" i="42" s="1"/>
  <c r="B2" i="42"/>
  <c r="B1" i="42"/>
  <c r="K59" i="41"/>
  <c r="J59" i="41"/>
  <c r="I59" i="41"/>
  <c r="G59" i="41"/>
  <c r="F59" i="41"/>
  <c r="A50" i="41"/>
  <c r="K43" i="41"/>
  <c r="J43" i="41"/>
  <c r="I43" i="41"/>
  <c r="G43" i="41"/>
  <c r="F43" i="41"/>
  <c r="C43" i="41"/>
  <c r="H43" i="41"/>
  <c r="E43" i="41"/>
  <c r="D43" i="41"/>
  <c r="K25" i="41"/>
  <c r="K45" i="41" s="1"/>
  <c r="K47" i="41" s="1"/>
  <c r="J25" i="41"/>
  <c r="I25" i="41"/>
  <c r="G25" i="41"/>
  <c r="F25" i="41"/>
  <c r="C25" i="41"/>
  <c r="D25" i="41"/>
  <c r="B2" i="41"/>
  <c r="B1" i="41"/>
  <c r="K59" i="40"/>
  <c r="J59" i="40"/>
  <c r="I59" i="40"/>
  <c r="G59" i="40"/>
  <c r="F59" i="40"/>
  <c r="A50" i="40"/>
  <c r="K43" i="40"/>
  <c r="J43" i="40"/>
  <c r="I43" i="40"/>
  <c r="G43" i="40"/>
  <c r="F43" i="40"/>
  <c r="C43" i="40"/>
  <c r="H43" i="40"/>
  <c r="E43" i="40"/>
  <c r="D43" i="40"/>
  <c r="K25" i="40"/>
  <c r="J25" i="40"/>
  <c r="I25" i="40"/>
  <c r="G25" i="40"/>
  <c r="F25" i="40"/>
  <c r="C25" i="40"/>
  <c r="C45" i="40" s="1"/>
  <c r="C47" i="40" s="1"/>
  <c r="D25" i="40"/>
  <c r="B2" i="40"/>
  <c r="B1" i="40"/>
  <c r="K59" i="39"/>
  <c r="J59" i="39"/>
  <c r="I59" i="39"/>
  <c r="G59" i="39"/>
  <c r="F59" i="39"/>
  <c r="A50" i="39"/>
  <c r="K43" i="39"/>
  <c r="J43" i="39"/>
  <c r="I43" i="39"/>
  <c r="G43" i="39"/>
  <c r="C43" i="39"/>
  <c r="K25" i="39"/>
  <c r="J25" i="39"/>
  <c r="I25" i="39"/>
  <c r="G25" i="39"/>
  <c r="F25" i="39"/>
  <c r="F45" i="39" s="1"/>
  <c r="F47" i="39" s="1"/>
  <c r="C25" i="39"/>
  <c r="B2" i="39"/>
  <c r="B1" i="39"/>
  <c r="K52" i="37"/>
  <c r="J52" i="37"/>
  <c r="I52" i="37"/>
  <c r="G52" i="37"/>
  <c r="F52" i="37"/>
  <c r="A43" i="37"/>
  <c r="K36" i="37"/>
  <c r="K38" i="37" s="1"/>
  <c r="K40" i="37" s="1"/>
  <c r="J36" i="37"/>
  <c r="I36" i="37"/>
  <c r="G36" i="37"/>
  <c r="G38" i="37" s="1"/>
  <c r="G40" i="37" s="1"/>
  <c r="C36" i="37"/>
  <c r="C38" i="37" s="1"/>
  <c r="C40" i="37" s="1"/>
  <c r="D36" i="37"/>
  <c r="H36" i="37"/>
  <c r="E36" i="37"/>
  <c r="K18" i="37"/>
  <c r="J18" i="37"/>
  <c r="I18" i="37"/>
  <c r="H18" i="37"/>
  <c r="G18" i="37"/>
  <c r="E18" i="37"/>
  <c r="D18" i="37"/>
  <c r="C18" i="37"/>
  <c r="B2" i="37"/>
  <c r="B1" i="37"/>
  <c r="K52" i="36"/>
  <c r="J52" i="36"/>
  <c r="I52" i="36"/>
  <c r="G52" i="36"/>
  <c r="F52" i="36"/>
  <c r="A43" i="36"/>
  <c r="K36" i="36"/>
  <c r="J36" i="36"/>
  <c r="I36" i="36"/>
  <c r="G36" i="36"/>
  <c r="C36" i="36"/>
  <c r="C38" i="36" s="1"/>
  <c r="C40" i="36" s="1"/>
  <c r="K18" i="36"/>
  <c r="J18" i="36"/>
  <c r="I18" i="36"/>
  <c r="H18" i="36"/>
  <c r="G18" i="36"/>
  <c r="E18" i="36"/>
  <c r="D18" i="36"/>
  <c r="C18" i="36"/>
  <c r="B2" i="36"/>
  <c r="B1" i="36"/>
  <c r="K59" i="35"/>
  <c r="J59" i="35"/>
  <c r="I59" i="35"/>
  <c r="G59" i="35"/>
  <c r="F59" i="35"/>
  <c r="A50" i="35"/>
  <c r="K43" i="35"/>
  <c r="J43" i="35"/>
  <c r="I43" i="35"/>
  <c r="G43" i="35"/>
  <c r="F43" i="35"/>
  <c r="C43" i="35"/>
  <c r="K25" i="35"/>
  <c r="J25" i="35"/>
  <c r="I25" i="35"/>
  <c r="G25" i="35"/>
  <c r="F25" i="35"/>
  <c r="C25" i="35"/>
  <c r="C45" i="35" s="1"/>
  <c r="C47" i="35" s="1"/>
  <c r="B2" i="35"/>
  <c r="B1" i="35"/>
  <c r="K59" i="34"/>
  <c r="J59" i="34"/>
  <c r="I59" i="34"/>
  <c r="G59" i="34"/>
  <c r="F59" i="34"/>
  <c r="A50" i="34"/>
  <c r="K45" i="34"/>
  <c r="K47" i="34" s="1"/>
  <c r="J45" i="34"/>
  <c r="J47" i="34" s="1"/>
  <c r="I45" i="34"/>
  <c r="I47" i="34" s="1"/>
  <c r="G45" i="34"/>
  <c r="G47" i="34" s="1"/>
  <c r="F45" i="34"/>
  <c r="F47" i="34" s="1"/>
  <c r="C45" i="34"/>
  <c r="C47" i="34" s="1"/>
  <c r="H10" i="34"/>
  <c r="H25" i="34" s="1"/>
  <c r="E10" i="34"/>
  <c r="E25" i="34" s="1"/>
  <c r="D10" i="34"/>
  <c r="D25" i="34" s="1"/>
  <c r="B2" i="34"/>
  <c r="B1" i="34"/>
  <c r="K59" i="33"/>
  <c r="J59" i="33"/>
  <c r="I59" i="33"/>
  <c r="G59" i="33"/>
  <c r="F59" i="33"/>
  <c r="A50" i="33"/>
  <c r="K43" i="33"/>
  <c r="J43" i="33"/>
  <c r="I43" i="33"/>
  <c r="G43" i="33"/>
  <c r="F43" i="33"/>
  <c r="C43" i="33"/>
  <c r="H43" i="33"/>
  <c r="E43" i="33"/>
  <c r="D43" i="33"/>
  <c r="K25" i="33"/>
  <c r="K45" i="33" s="1"/>
  <c r="K47" i="33" s="1"/>
  <c r="J25" i="33"/>
  <c r="I25" i="33"/>
  <c r="I45" i="33" s="1"/>
  <c r="I47" i="33" s="1"/>
  <c r="G25" i="33"/>
  <c r="C25" i="33"/>
  <c r="B2" i="33"/>
  <c r="B1" i="33"/>
  <c r="K59" i="32"/>
  <c r="J59" i="32"/>
  <c r="I59" i="32"/>
  <c r="G59" i="32"/>
  <c r="F59" i="32"/>
  <c r="A50" i="32"/>
  <c r="K43" i="32"/>
  <c r="J43" i="32"/>
  <c r="I43" i="32"/>
  <c r="G43" i="32"/>
  <c r="C43" i="32"/>
  <c r="H43" i="32"/>
  <c r="E43" i="32"/>
  <c r="D43" i="32"/>
  <c r="K25" i="32"/>
  <c r="J25" i="32"/>
  <c r="I25" i="32"/>
  <c r="G25" i="32"/>
  <c r="F25" i="32"/>
  <c r="F45" i="32" s="1"/>
  <c r="F47" i="32" s="1"/>
  <c r="C25" i="32"/>
  <c r="D25" i="32"/>
  <c r="H25" i="32"/>
  <c r="E25" i="32"/>
  <c r="B2" i="32"/>
  <c r="B1" i="32"/>
  <c r="K59" i="31"/>
  <c r="J59" i="31"/>
  <c r="I59" i="31"/>
  <c r="G59" i="31"/>
  <c r="F59" i="31"/>
  <c r="A50" i="31"/>
  <c r="K43" i="31"/>
  <c r="J43" i="31"/>
  <c r="I43" i="31"/>
  <c r="G43" i="31"/>
  <c r="F43" i="31"/>
  <c r="C43" i="31"/>
  <c r="H43" i="31"/>
  <c r="E43" i="31"/>
  <c r="D43" i="31"/>
  <c r="K25" i="31"/>
  <c r="J25" i="31"/>
  <c r="I25" i="31"/>
  <c r="G25" i="31"/>
  <c r="C25" i="31"/>
  <c r="B2" i="31"/>
  <c r="B1" i="31"/>
  <c r="K59" i="30"/>
  <c r="J59" i="30"/>
  <c r="I59" i="30"/>
  <c r="G59" i="30"/>
  <c r="F59" i="30"/>
  <c r="H58" i="30"/>
  <c r="E58" i="30"/>
  <c r="A50" i="30"/>
  <c r="K43" i="30"/>
  <c r="J43" i="30"/>
  <c r="I43" i="30"/>
  <c r="G43" i="30"/>
  <c r="C43" i="30"/>
  <c r="K25" i="30"/>
  <c r="J25" i="30"/>
  <c r="I25" i="30"/>
  <c r="G25" i="30"/>
  <c r="F25" i="30"/>
  <c r="F45" i="30" s="1"/>
  <c r="F47" i="30" s="1"/>
  <c r="C25" i="30"/>
  <c r="B2" i="30"/>
  <c r="B1" i="30"/>
  <c r="G32" i="28"/>
  <c r="H56" i="10" s="1"/>
  <c r="K59" i="29"/>
  <c r="J59" i="29"/>
  <c r="I59" i="29"/>
  <c r="G59" i="29"/>
  <c r="F59" i="29"/>
  <c r="A57" i="29"/>
  <c r="A56" i="29"/>
  <c r="A55" i="29"/>
  <c r="A54" i="29"/>
  <c r="A50" i="29"/>
  <c r="K43" i="29"/>
  <c r="J43" i="29"/>
  <c r="I43" i="29"/>
  <c r="G43" i="29"/>
  <c r="C43" i="29"/>
  <c r="H43" i="29"/>
  <c r="E43" i="29"/>
  <c r="K25" i="29"/>
  <c r="J25" i="29"/>
  <c r="I25" i="29"/>
  <c r="G25" i="29"/>
  <c r="F25" i="29"/>
  <c r="F45" i="29" s="1"/>
  <c r="F47" i="29" s="1"/>
  <c r="C25" i="29"/>
  <c r="B2" i="29"/>
  <c r="B1" i="29"/>
  <c r="C18" i="6"/>
  <c r="E43" i="18"/>
  <c r="B2" i="9"/>
  <c r="B1" i="9"/>
  <c r="A50" i="9"/>
  <c r="K59" i="9"/>
  <c r="K43" i="9"/>
  <c r="K25" i="9"/>
  <c r="B2" i="10"/>
  <c r="B2" i="4"/>
  <c r="B2" i="16"/>
  <c r="B2" i="17"/>
  <c r="B2" i="14"/>
  <c r="B2" i="7"/>
  <c r="B2" i="3"/>
  <c r="B2" i="6"/>
  <c r="B2" i="18"/>
  <c r="B2" i="19"/>
  <c r="B2" i="2"/>
  <c r="B2" i="1"/>
  <c r="B1" i="10"/>
  <c r="B1" i="4"/>
  <c r="B1" i="16"/>
  <c r="B1" i="17"/>
  <c r="B1" i="7"/>
  <c r="B1" i="6"/>
  <c r="B1" i="18"/>
  <c r="B1" i="19"/>
  <c r="B1" i="2"/>
  <c r="B1" i="1"/>
  <c r="K52" i="4"/>
  <c r="K59" i="16"/>
  <c r="K59" i="17"/>
  <c r="K59" i="14"/>
  <c r="K52" i="7"/>
  <c r="K59" i="3"/>
  <c r="K52" i="6"/>
  <c r="K59" i="18"/>
  <c r="K59" i="19"/>
  <c r="K59" i="2"/>
  <c r="K59" i="1"/>
  <c r="K59" i="10"/>
  <c r="A57" i="1"/>
  <c r="A56" i="1"/>
  <c r="A55" i="1"/>
  <c r="A54" i="1"/>
  <c r="A43" i="4"/>
  <c r="A50" i="16"/>
  <c r="A50" i="17"/>
  <c r="A50" i="14"/>
  <c r="A43" i="7"/>
  <c r="A50" i="3"/>
  <c r="A43" i="6"/>
  <c r="A50" i="18"/>
  <c r="A50" i="19"/>
  <c r="A50" i="2"/>
  <c r="A50" i="1"/>
  <c r="A50" i="10"/>
  <c r="K18" i="4"/>
  <c r="K25" i="16"/>
  <c r="K25" i="17"/>
  <c r="K25" i="14"/>
  <c r="K18" i="7"/>
  <c r="K25" i="3"/>
  <c r="K18" i="6"/>
  <c r="K25" i="18"/>
  <c r="K25" i="19"/>
  <c r="K25" i="2"/>
  <c r="K25" i="1"/>
  <c r="K25" i="10"/>
  <c r="K36" i="4"/>
  <c r="K43" i="16"/>
  <c r="K43" i="17"/>
  <c r="K43" i="14"/>
  <c r="K36" i="7"/>
  <c r="K43" i="3"/>
  <c r="K36" i="6"/>
  <c r="K43" i="18"/>
  <c r="K43" i="19"/>
  <c r="K43" i="2"/>
  <c r="K43" i="1"/>
  <c r="K45" i="1" s="1"/>
  <c r="K47" i="1" s="1"/>
  <c r="K43" i="10"/>
  <c r="B2" i="22"/>
  <c r="B1" i="22"/>
  <c r="K55" i="22"/>
  <c r="K39" i="22"/>
  <c r="K23" i="22"/>
  <c r="A50" i="22"/>
  <c r="A51" i="22"/>
  <c r="A52" i="22"/>
  <c r="A53" i="22"/>
  <c r="A46" i="22"/>
  <c r="E25" i="10"/>
  <c r="E25" i="9"/>
  <c r="E45" i="9" s="1"/>
  <c r="E47" i="9" s="1"/>
  <c r="J52" i="4"/>
  <c r="I52" i="4"/>
  <c r="G52" i="4"/>
  <c r="F52" i="4"/>
  <c r="J36" i="4"/>
  <c r="I36" i="4"/>
  <c r="G36" i="4"/>
  <c r="C36" i="4"/>
  <c r="C38" i="4" s="1"/>
  <c r="C40" i="4" s="1"/>
  <c r="E36" i="4"/>
  <c r="D36" i="4"/>
  <c r="J18" i="4"/>
  <c r="J38" i="4" s="1"/>
  <c r="J40" i="4" s="1"/>
  <c r="I18" i="4"/>
  <c r="I38" i="4" s="1"/>
  <c r="G18" i="4"/>
  <c r="C18" i="4"/>
  <c r="D18" i="4"/>
  <c r="I55" i="22"/>
  <c r="G55" i="22"/>
  <c r="F55" i="22"/>
  <c r="J39" i="22"/>
  <c r="I39" i="22"/>
  <c r="G39" i="22"/>
  <c r="C39" i="22"/>
  <c r="D26" i="22"/>
  <c r="F39" i="22" s="1"/>
  <c r="J23" i="22"/>
  <c r="J41" i="22" s="1"/>
  <c r="J43" i="22" s="1"/>
  <c r="I23" i="22"/>
  <c r="G23" i="22"/>
  <c r="G41" i="22" s="1"/>
  <c r="G43" i="22" s="1"/>
  <c r="C23" i="22"/>
  <c r="D10" i="22"/>
  <c r="J59" i="19"/>
  <c r="I59" i="19"/>
  <c r="G59" i="19"/>
  <c r="F59" i="19"/>
  <c r="J43" i="19"/>
  <c r="I43" i="19"/>
  <c r="G43" i="19"/>
  <c r="F43" i="19"/>
  <c r="C43" i="19"/>
  <c r="H43" i="19"/>
  <c r="E43" i="19"/>
  <c r="J25" i="19"/>
  <c r="I25" i="19"/>
  <c r="G25" i="19"/>
  <c r="F25" i="19"/>
  <c r="C25" i="19"/>
  <c r="D25" i="19"/>
  <c r="J59" i="18"/>
  <c r="I59" i="18"/>
  <c r="G59" i="18"/>
  <c r="F59" i="18"/>
  <c r="J43" i="18"/>
  <c r="I43" i="18"/>
  <c r="G43" i="18"/>
  <c r="F43" i="18"/>
  <c r="C43" i="18"/>
  <c r="D43" i="18"/>
  <c r="J25" i="18"/>
  <c r="I25" i="18"/>
  <c r="G25" i="18"/>
  <c r="C25" i="18"/>
  <c r="C45" i="18" s="1"/>
  <c r="C47" i="18" s="1"/>
  <c r="J59" i="14"/>
  <c r="I59" i="14"/>
  <c r="G59" i="14"/>
  <c r="F59" i="14"/>
  <c r="J43" i="14"/>
  <c r="I43" i="14"/>
  <c r="G43" i="14"/>
  <c r="F43" i="14"/>
  <c r="C43" i="14"/>
  <c r="E43" i="14"/>
  <c r="H43" i="14"/>
  <c r="D43" i="14"/>
  <c r="J25" i="14"/>
  <c r="J45" i="14" s="1"/>
  <c r="J47" i="14" s="1"/>
  <c r="I25" i="14"/>
  <c r="I45" i="14" s="1"/>
  <c r="I47" i="14" s="1"/>
  <c r="G25" i="14"/>
  <c r="G45" i="14" s="1"/>
  <c r="G47" i="14" s="1"/>
  <c r="F25" i="14"/>
  <c r="C25" i="14"/>
  <c r="C45" i="14" s="1"/>
  <c r="C47" i="14" s="1"/>
  <c r="J59" i="10"/>
  <c r="I59" i="10"/>
  <c r="G59" i="10"/>
  <c r="F59" i="10"/>
  <c r="J43" i="10"/>
  <c r="I43" i="10"/>
  <c r="G43" i="10"/>
  <c r="F43" i="10"/>
  <c r="F45" i="10" s="1"/>
  <c r="F47" i="10" s="1"/>
  <c r="C43" i="10"/>
  <c r="H43" i="10"/>
  <c r="D43" i="10"/>
  <c r="J25" i="10"/>
  <c r="I25" i="10"/>
  <c r="G25" i="10"/>
  <c r="C25" i="10"/>
  <c r="D25" i="10"/>
  <c r="J59" i="9"/>
  <c r="I59" i="9"/>
  <c r="G59" i="9"/>
  <c r="F59" i="9"/>
  <c r="D58" i="9"/>
  <c r="J43" i="9"/>
  <c r="I43" i="9"/>
  <c r="G43" i="9"/>
  <c r="F43" i="9"/>
  <c r="C43" i="9"/>
  <c r="E43" i="9"/>
  <c r="J25" i="9"/>
  <c r="J45" i="9" s="1"/>
  <c r="J47" i="9" s="1"/>
  <c r="I25" i="9"/>
  <c r="I45" i="9" s="1"/>
  <c r="I47" i="9" s="1"/>
  <c r="G25" i="9"/>
  <c r="C25" i="9"/>
  <c r="J59" i="17"/>
  <c r="I59" i="17"/>
  <c r="G59" i="17"/>
  <c r="F59" i="17"/>
  <c r="J43" i="17"/>
  <c r="I43" i="17"/>
  <c r="G43" i="17"/>
  <c r="F43" i="17"/>
  <c r="C43" i="17"/>
  <c r="D43" i="17"/>
  <c r="J25" i="17"/>
  <c r="J45" i="17" s="1"/>
  <c r="J47" i="17" s="1"/>
  <c r="I25" i="17"/>
  <c r="I45" i="17" s="1"/>
  <c r="I47" i="17" s="1"/>
  <c r="G25" i="17"/>
  <c r="C25" i="17"/>
  <c r="J52" i="6"/>
  <c r="I52" i="6"/>
  <c r="G52" i="6"/>
  <c r="F52" i="6"/>
  <c r="J36" i="6"/>
  <c r="I36" i="6"/>
  <c r="I38" i="6" s="1"/>
  <c r="I40" i="6" s="1"/>
  <c r="G36" i="6"/>
  <c r="G38" i="6" s="1"/>
  <c r="G40" i="6" s="1"/>
  <c r="C36" i="6"/>
  <c r="C38" i="6" s="1"/>
  <c r="C40" i="6" s="1"/>
  <c r="H36" i="6"/>
  <c r="J18" i="6"/>
  <c r="I18" i="6"/>
  <c r="G18" i="6"/>
  <c r="F38" i="6"/>
  <c r="F40" i="6" s="1"/>
  <c r="D18" i="6"/>
  <c r="J52" i="7"/>
  <c r="I52" i="7"/>
  <c r="G52" i="7"/>
  <c r="F52" i="7"/>
  <c r="J36" i="7"/>
  <c r="I36" i="7"/>
  <c r="I38" i="7" s="1"/>
  <c r="I40" i="7" s="1"/>
  <c r="G36" i="7"/>
  <c r="C36" i="7"/>
  <c r="C38" i="7" s="1"/>
  <c r="C40" i="7" s="1"/>
  <c r="J18" i="7"/>
  <c r="I18" i="7"/>
  <c r="G18" i="7"/>
  <c r="C18" i="7"/>
  <c r="D18" i="7"/>
  <c r="J59" i="16"/>
  <c r="I59" i="16"/>
  <c r="G59" i="16"/>
  <c r="F59" i="16"/>
  <c r="J43" i="16"/>
  <c r="I43" i="16"/>
  <c r="G43" i="16"/>
  <c r="F43" i="16"/>
  <c r="C43" i="16"/>
  <c r="E43" i="16"/>
  <c r="J25" i="16"/>
  <c r="I25" i="16"/>
  <c r="G25" i="16"/>
  <c r="F25" i="16"/>
  <c r="C25" i="16"/>
  <c r="C45" i="16" s="1"/>
  <c r="C47" i="16" s="1"/>
  <c r="D25" i="16"/>
  <c r="J59" i="3"/>
  <c r="I59" i="3"/>
  <c r="G59" i="3"/>
  <c r="F59" i="3"/>
  <c r="J43" i="3"/>
  <c r="I43" i="3"/>
  <c r="G43" i="3"/>
  <c r="F43" i="3"/>
  <c r="C43" i="3"/>
  <c r="D43" i="3"/>
  <c r="J25" i="3"/>
  <c r="I25" i="3"/>
  <c r="G25" i="3"/>
  <c r="F25" i="3"/>
  <c r="C25" i="3"/>
  <c r="D25" i="3"/>
  <c r="E25" i="3"/>
  <c r="J59" i="2"/>
  <c r="I59" i="2"/>
  <c r="G59" i="2"/>
  <c r="F59" i="2"/>
  <c r="J43" i="2"/>
  <c r="I43" i="2"/>
  <c r="G43" i="2"/>
  <c r="F43" i="2"/>
  <c r="C43" i="2"/>
  <c r="E43" i="2"/>
  <c r="J25" i="2"/>
  <c r="I25" i="2"/>
  <c r="G25" i="2"/>
  <c r="F25" i="2"/>
  <c r="F45" i="2" s="1"/>
  <c r="F47" i="2" s="1"/>
  <c r="C25" i="2"/>
  <c r="J59" i="1"/>
  <c r="I59" i="1"/>
  <c r="G59" i="1"/>
  <c r="F59" i="1"/>
  <c r="J43" i="1"/>
  <c r="I43" i="1"/>
  <c r="G43" i="1"/>
  <c r="F43" i="1"/>
  <c r="C43" i="1"/>
  <c r="E43" i="1"/>
  <c r="H43" i="1"/>
  <c r="D43" i="1"/>
  <c r="J25" i="1"/>
  <c r="J45" i="1" s="1"/>
  <c r="J47" i="1" s="1"/>
  <c r="I25" i="1"/>
  <c r="G25" i="1"/>
  <c r="F25" i="1"/>
  <c r="F45" i="1" s="1"/>
  <c r="F47" i="1" s="1"/>
  <c r="C25" i="1"/>
  <c r="C45" i="1" s="1"/>
  <c r="C47" i="1" s="1"/>
  <c r="H43" i="18"/>
  <c r="E43" i="10"/>
  <c r="D25" i="9"/>
  <c r="E25" i="17"/>
  <c r="H43" i="17"/>
  <c r="E43" i="17"/>
  <c r="H43" i="16"/>
  <c r="H43" i="3"/>
  <c r="E43" i="3"/>
  <c r="H18" i="4"/>
  <c r="E18" i="4"/>
  <c r="H25" i="14"/>
  <c r="H25" i="9"/>
  <c r="H25" i="17"/>
  <c r="H18" i="6"/>
  <c r="E18" i="6"/>
  <c r="H18" i="7"/>
  <c r="E18" i="7"/>
  <c r="D36" i="7"/>
  <c r="D38" i="7" s="1"/>
  <c r="D40" i="7" s="1"/>
  <c r="D25" i="17"/>
  <c r="D45" i="17" s="1"/>
  <c r="D47" i="17" s="1"/>
  <c r="I40" i="4"/>
  <c r="G45" i="1"/>
  <c r="G47" i="1" s="1"/>
  <c r="F38" i="7"/>
  <c r="F40" i="7" s="1"/>
  <c r="F38" i="4"/>
  <c r="F40" i="4" s="1"/>
  <c r="D25" i="14"/>
  <c r="D43" i="9"/>
  <c r="H43" i="9"/>
  <c r="H36" i="4"/>
  <c r="H38" i="4" s="1"/>
  <c r="H40" i="4" s="1"/>
  <c r="E36" i="7"/>
  <c r="E38" i="7" s="1"/>
  <c r="E40" i="7" s="1"/>
  <c r="H36" i="7"/>
  <c r="H38" i="7" s="1"/>
  <c r="H40" i="7" s="1"/>
  <c r="D36" i="6"/>
  <c r="D38" i="6" s="1"/>
  <c r="D40" i="6" s="1"/>
  <c r="E36" i="6"/>
  <c r="J38" i="6" l="1"/>
  <c r="J40" i="6" s="1"/>
  <c r="K45" i="42"/>
  <c r="K47" i="42" s="1"/>
  <c r="G45" i="19"/>
  <c r="G47" i="19" s="1"/>
  <c r="G45" i="41"/>
  <c r="G47" i="41" s="1"/>
  <c r="F45" i="3"/>
  <c r="F47" i="3" s="1"/>
  <c r="H45" i="14"/>
  <c r="H47" i="14" s="1"/>
  <c r="H45" i="17"/>
  <c r="H47" i="17" s="1"/>
  <c r="C45" i="17"/>
  <c r="C47" i="17" s="1"/>
  <c r="E45" i="10"/>
  <c r="E47" i="10" s="1"/>
  <c r="D45" i="9"/>
  <c r="D47" i="9" s="1"/>
  <c r="C45" i="9"/>
  <c r="C47" i="9" s="1"/>
  <c r="H45" i="9"/>
  <c r="H47" i="9" s="1"/>
  <c r="I45" i="29"/>
  <c r="I47" i="29" s="1"/>
  <c r="C41" i="22"/>
  <c r="C43" i="22" s="1"/>
  <c r="H26" i="22"/>
  <c r="E26" i="22"/>
  <c r="E39" i="22" s="1"/>
  <c r="E10" i="22"/>
  <c r="E23" i="22" s="1"/>
  <c r="F41" i="22"/>
  <c r="F43" i="22" s="1"/>
  <c r="H38" i="37"/>
  <c r="H40" i="37" s="1"/>
  <c r="E38" i="6"/>
  <c r="E40" i="6" s="1"/>
  <c r="J38" i="7"/>
  <c r="J40" i="7" s="1"/>
  <c r="G45" i="10"/>
  <c r="G47" i="10" s="1"/>
  <c r="K38" i="7"/>
  <c r="K40" i="7" s="1"/>
  <c r="G45" i="2"/>
  <c r="G47" i="2" s="1"/>
  <c r="J45" i="2"/>
  <c r="J47" i="2" s="1"/>
  <c r="J45" i="3"/>
  <c r="J47" i="3" s="1"/>
  <c r="I45" i="10"/>
  <c r="I47" i="10" s="1"/>
  <c r="F45" i="14"/>
  <c r="F47" i="14" s="1"/>
  <c r="G45" i="18"/>
  <c r="G47" i="18" s="1"/>
  <c r="C45" i="19"/>
  <c r="C47" i="19" s="1"/>
  <c r="J45" i="19"/>
  <c r="J47" i="19" s="1"/>
  <c r="G38" i="4"/>
  <c r="G40" i="4" s="1"/>
  <c r="J45" i="33"/>
  <c r="J47" i="33" s="1"/>
  <c r="K45" i="35"/>
  <c r="K47" i="35" s="1"/>
  <c r="J38" i="36"/>
  <c r="J40" i="36" s="1"/>
  <c r="F38" i="37"/>
  <c r="F40" i="37" s="1"/>
  <c r="J38" i="37"/>
  <c r="J40" i="37" s="1"/>
  <c r="K45" i="40"/>
  <c r="K47" i="40" s="1"/>
  <c r="J45" i="40"/>
  <c r="J47" i="40" s="1"/>
  <c r="I45" i="41"/>
  <c r="I47" i="41" s="1"/>
  <c r="G38" i="7"/>
  <c r="G40" i="7" s="1"/>
  <c r="C45" i="10"/>
  <c r="C47" i="10" s="1"/>
  <c r="I45" i="18"/>
  <c r="I47" i="18" s="1"/>
  <c r="D38" i="4"/>
  <c r="D40" i="4" s="1"/>
  <c r="K45" i="3"/>
  <c r="K47" i="3" s="1"/>
  <c r="J45" i="31"/>
  <c r="J47" i="31" s="1"/>
  <c r="G45" i="33"/>
  <c r="G47" i="33" s="1"/>
  <c r="G45" i="40"/>
  <c r="G47" i="40" s="1"/>
  <c r="I45" i="42"/>
  <c r="I47" i="42" s="1"/>
  <c r="H52" i="30"/>
  <c r="D45" i="32"/>
  <c r="D47" i="32" s="1"/>
  <c r="I45" i="32"/>
  <c r="I47" i="32" s="1"/>
  <c r="E45" i="32"/>
  <c r="E47" i="32" s="1"/>
  <c r="H45" i="32"/>
  <c r="H47" i="32" s="1"/>
  <c r="D46" i="22"/>
  <c r="H46" i="22" s="1"/>
  <c r="H54" i="19"/>
  <c r="I45" i="1"/>
  <c r="I47" i="1" s="1"/>
  <c r="F45" i="42"/>
  <c r="F47" i="42" s="1"/>
  <c r="J45" i="42"/>
  <c r="J47" i="42" s="1"/>
  <c r="I45" i="2"/>
  <c r="I47" i="2" s="1"/>
  <c r="F45" i="41"/>
  <c r="F47" i="41" s="1"/>
  <c r="F45" i="40"/>
  <c r="F47" i="40" s="1"/>
  <c r="K45" i="14"/>
  <c r="K47" i="14" s="1"/>
  <c r="G45" i="16"/>
  <c r="G47" i="16" s="1"/>
  <c r="J45" i="10"/>
  <c r="J47" i="10" s="1"/>
  <c r="K45" i="32"/>
  <c r="K47" i="32" s="1"/>
  <c r="G45" i="42"/>
  <c r="G47" i="42" s="1"/>
  <c r="K45" i="2"/>
  <c r="K47" i="2" s="1"/>
  <c r="F45" i="19"/>
  <c r="F47" i="19" s="1"/>
  <c r="I45" i="19"/>
  <c r="I47" i="19" s="1"/>
  <c r="J45" i="18"/>
  <c r="J47" i="18" s="1"/>
  <c r="F45" i="18"/>
  <c r="F47" i="18" s="1"/>
  <c r="C45" i="41"/>
  <c r="C47" i="41" s="1"/>
  <c r="D45" i="40"/>
  <c r="D47" i="40" s="1"/>
  <c r="I45" i="40"/>
  <c r="I47" i="40" s="1"/>
  <c r="D45" i="3"/>
  <c r="D47" i="3" s="1"/>
  <c r="G45" i="3"/>
  <c r="G47" i="3" s="1"/>
  <c r="C45" i="3"/>
  <c r="C47" i="3" s="1"/>
  <c r="I45" i="3"/>
  <c r="I47" i="3" s="1"/>
  <c r="K38" i="6"/>
  <c r="K40" i="6" s="1"/>
  <c r="E38" i="4"/>
  <c r="E40" i="4" s="1"/>
  <c r="K38" i="4"/>
  <c r="K40" i="4" s="1"/>
  <c r="D38" i="37"/>
  <c r="D40" i="37" s="1"/>
  <c r="E38" i="37"/>
  <c r="E40" i="37" s="1"/>
  <c r="I38" i="37"/>
  <c r="I40" i="37" s="1"/>
  <c r="K38" i="36"/>
  <c r="K40" i="36" s="1"/>
  <c r="D45" i="14"/>
  <c r="D47" i="14" s="1"/>
  <c r="I45" i="16"/>
  <c r="I47" i="16" s="1"/>
  <c r="F45" i="17"/>
  <c r="F47" i="17" s="1"/>
  <c r="E45" i="17"/>
  <c r="E47" i="17" s="1"/>
  <c r="G45" i="17"/>
  <c r="G47" i="17" s="1"/>
  <c r="K45" i="17"/>
  <c r="K47" i="17" s="1"/>
  <c r="C45" i="33"/>
  <c r="C47" i="33" s="1"/>
  <c r="D45" i="10"/>
  <c r="D47" i="10" s="1"/>
  <c r="K45" i="10"/>
  <c r="K47" i="10" s="1"/>
  <c r="F45" i="9"/>
  <c r="F47" i="9" s="1"/>
  <c r="G45" i="9"/>
  <c r="G47" i="9" s="1"/>
  <c r="K45" i="9"/>
  <c r="K47" i="9" s="1"/>
  <c r="J45" i="32"/>
  <c r="J47" i="32" s="1"/>
  <c r="I45" i="31"/>
  <c r="I47" i="31" s="1"/>
  <c r="F45" i="31"/>
  <c r="F47" i="31" s="1"/>
  <c r="J45" i="30"/>
  <c r="J47" i="30" s="1"/>
  <c r="K45" i="18"/>
  <c r="K47" i="18" s="1"/>
  <c r="J45" i="41"/>
  <c r="J47" i="41" s="1"/>
  <c r="G45" i="35"/>
  <c r="G47" i="35" s="1"/>
  <c r="K45" i="16"/>
  <c r="K47" i="16" s="1"/>
  <c r="F45" i="33"/>
  <c r="F47" i="33" s="1"/>
  <c r="C45" i="32"/>
  <c r="C47" i="32" s="1"/>
  <c r="G45" i="32"/>
  <c r="G47" i="32" s="1"/>
  <c r="K45" i="31"/>
  <c r="K47" i="31" s="1"/>
  <c r="G45" i="31"/>
  <c r="G47" i="31" s="1"/>
  <c r="C45" i="31"/>
  <c r="C47" i="31" s="1"/>
  <c r="G45" i="30"/>
  <c r="G47" i="30" s="1"/>
  <c r="J45" i="29"/>
  <c r="J47" i="29" s="1"/>
  <c r="K45" i="29"/>
  <c r="K47" i="29" s="1"/>
  <c r="G45" i="29"/>
  <c r="G47" i="29" s="1"/>
  <c r="D43" i="29"/>
  <c r="K41" i="22"/>
  <c r="K43" i="22" s="1"/>
  <c r="D45" i="34"/>
  <c r="D47" i="34" s="1"/>
  <c r="H10" i="22"/>
  <c r="D43" i="19"/>
  <c r="H25" i="19"/>
  <c r="H45" i="19" s="1"/>
  <c r="H47" i="19" s="1"/>
  <c r="K45" i="19"/>
  <c r="K47" i="19" s="1"/>
  <c r="E25" i="19"/>
  <c r="E45" i="19" s="1"/>
  <c r="E47" i="19" s="1"/>
  <c r="D25" i="18"/>
  <c r="D45" i="18" s="1"/>
  <c r="D47" i="18" s="1"/>
  <c r="E25" i="18"/>
  <c r="E45" i="18" s="1"/>
  <c r="E47" i="18" s="1"/>
  <c r="H25" i="18"/>
  <c r="H45" i="18" s="1"/>
  <c r="H47" i="18" s="1"/>
  <c r="G45" i="39"/>
  <c r="G47" i="39" s="1"/>
  <c r="J45" i="39"/>
  <c r="J47" i="39" s="1"/>
  <c r="I45" i="39"/>
  <c r="I47" i="39" s="1"/>
  <c r="C45" i="39"/>
  <c r="C47" i="39" s="1"/>
  <c r="E43" i="39"/>
  <c r="H43" i="39"/>
  <c r="D43" i="39"/>
  <c r="K45" i="39"/>
  <c r="K47" i="39" s="1"/>
  <c r="H25" i="39"/>
  <c r="H45" i="39" s="1"/>
  <c r="H47" i="39" s="1"/>
  <c r="E25" i="39"/>
  <c r="G38" i="36"/>
  <c r="G40" i="36" s="1"/>
  <c r="I38" i="36"/>
  <c r="I40" i="36" s="1"/>
  <c r="E36" i="36"/>
  <c r="E38" i="36" s="1"/>
  <c r="E40" i="36" s="1"/>
  <c r="H36" i="36"/>
  <c r="H38" i="36" s="1"/>
  <c r="H40" i="36" s="1"/>
  <c r="D36" i="36"/>
  <c r="D38" i="36" s="1"/>
  <c r="D40" i="36" s="1"/>
  <c r="J45" i="35"/>
  <c r="J47" i="35" s="1"/>
  <c r="I45" i="35"/>
  <c r="I47" i="35" s="1"/>
  <c r="E43" i="35"/>
  <c r="H43" i="35"/>
  <c r="D43" i="35"/>
  <c r="F45" i="35"/>
  <c r="F47" i="35" s="1"/>
  <c r="D43" i="16"/>
  <c r="D45" i="16" s="1"/>
  <c r="D47" i="16" s="1"/>
  <c r="F45" i="16"/>
  <c r="F47" i="16" s="1"/>
  <c r="J45" i="16"/>
  <c r="J47" i="16" s="1"/>
  <c r="H39" i="22"/>
  <c r="D39" i="22"/>
  <c r="E52" i="42"/>
  <c r="E48" i="37"/>
  <c r="D55" i="29"/>
  <c r="H55" i="29" s="1"/>
  <c r="E46" i="6"/>
  <c r="E56" i="10"/>
  <c r="E52" i="17"/>
  <c r="E51" i="39"/>
  <c r="E57" i="35"/>
  <c r="H56" i="41"/>
  <c r="E46" i="22"/>
  <c r="H57" i="30"/>
  <c r="D50" i="22"/>
  <c r="D51" i="29"/>
  <c r="H56" i="30"/>
  <c r="H50" i="39"/>
  <c r="E57" i="40"/>
  <c r="D53" i="2"/>
  <c r="E54" i="19"/>
  <c r="D51" i="2"/>
  <c r="D55" i="2"/>
  <c r="E54" i="41"/>
  <c r="D52" i="3"/>
  <c r="D56" i="3"/>
  <c r="E47" i="7"/>
  <c r="E47" i="36"/>
  <c r="E54" i="17"/>
  <c r="E54" i="10"/>
  <c r="D50" i="2"/>
  <c r="H50" i="40"/>
  <c r="H50" i="35"/>
  <c r="H50" i="34"/>
  <c r="E54" i="1"/>
  <c r="D52" i="2"/>
  <c r="H52" i="2" s="1"/>
  <c r="D56" i="2"/>
  <c r="H56" i="2" s="1"/>
  <c r="D53" i="3"/>
  <c r="D57" i="3"/>
  <c r="E57" i="3" s="1"/>
  <c r="E50" i="4"/>
  <c r="H52" i="34"/>
  <c r="H56" i="34"/>
  <c r="H52" i="9"/>
  <c r="H56" i="9"/>
  <c r="D50" i="3"/>
  <c r="E50" i="32"/>
  <c r="E50" i="31"/>
  <c r="D57" i="2"/>
  <c r="E53" i="40"/>
  <c r="D54" i="3"/>
  <c r="E50" i="6"/>
  <c r="E53" i="35"/>
  <c r="E43" i="37"/>
  <c r="H50" i="33"/>
  <c r="H54" i="30"/>
  <c r="D53" i="29"/>
  <c r="D57" i="29"/>
  <c r="D48" i="22"/>
  <c r="D52" i="22"/>
  <c r="E54" i="40"/>
  <c r="D55" i="3"/>
  <c r="E54" i="35"/>
  <c r="H50" i="41"/>
  <c r="E43" i="36"/>
  <c r="H51" i="30"/>
  <c r="H55" i="30"/>
  <c r="D54" i="29"/>
  <c r="D49" i="22"/>
  <c r="D53" i="22"/>
  <c r="D50" i="29"/>
  <c r="D51" i="22"/>
  <c r="D52" i="29"/>
  <c r="D51" i="3"/>
  <c r="D54" i="2"/>
  <c r="D47" i="22"/>
  <c r="D56" i="29"/>
  <c r="H53" i="30"/>
  <c r="H50" i="42"/>
  <c r="E47" i="6"/>
  <c r="C45" i="2"/>
  <c r="C47" i="2" s="1"/>
  <c r="D43" i="30"/>
  <c r="C45" i="30"/>
  <c r="C47" i="30" s="1"/>
  <c r="I45" i="30"/>
  <c r="I47" i="30" s="1"/>
  <c r="E43" i="30"/>
  <c r="H43" i="30"/>
  <c r="K45" i="30"/>
  <c r="K47" i="30" s="1"/>
  <c r="H25" i="1"/>
  <c r="H45" i="1" s="1"/>
  <c r="H47" i="1" s="1"/>
  <c r="D25" i="1"/>
  <c r="D45" i="1" s="1"/>
  <c r="D47" i="1" s="1"/>
  <c r="E25" i="1"/>
  <c r="E45" i="1" s="1"/>
  <c r="E47" i="1" s="1"/>
  <c r="H25" i="42"/>
  <c r="H45" i="42" s="1"/>
  <c r="H47" i="42" s="1"/>
  <c r="D25" i="42"/>
  <c r="D45" i="42" s="1"/>
  <c r="D47" i="42" s="1"/>
  <c r="E25" i="2"/>
  <c r="E45" i="2" s="1"/>
  <c r="E47" i="2" s="1"/>
  <c r="H25" i="2"/>
  <c r="E25" i="41"/>
  <c r="E45" i="41" s="1"/>
  <c r="E47" i="41" s="1"/>
  <c r="H25" i="41"/>
  <c r="H45" i="41" s="1"/>
  <c r="H47" i="41" s="1"/>
  <c r="E25" i="40"/>
  <c r="E45" i="40" s="1"/>
  <c r="E47" i="40" s="1"/>
  <c r="H25" i="40"/>
  <c r="H45" i="40" s="1"/>
  <c r="H47" i="40" s="1"/>
  <c r="H25" i="3"/>
  <c r="H45" i="3" s="1"/>
  <c r="H47" i="3" s="1"/>
  <c r="D25" i="39"/>
  <c r="D45" i="39" s="1"/>
  <c r="D47" i="39" s="1"/>
  <c r="H25" i="35"/>
  <c r="E25" i="35"/>
  <c r="D25" i="35"/>
  <c r="E25" i="14"/>
  <c r="E45" i="14" s="1"/>
  <c r="E47" i="14" s="1"/>
  <c r="H25" i="16"/>
  <c r="H45" i="16" s="1"/>
  <c r="H47" i="16" s="1"/>
  <c r="E25" i="16"/>
  <c r="E45" i="16" s="1"/>
  <c r="E47" i="16" s="1"/>
  <c r="E45" i="34"/>
  <c r="E47" i="34" s="1"/>
  <c r="H45" i="34"/>
  <c r="H47" i="34" s="1"/>
  <c r="D25" i="33"/>
  <c r="D45" i="33" s="1"/>
  <c r="D47" i="33" s="1"/>
  <c r="E25" i="33"/>
  <c r="E45" i="33" s="1"/>
  <c r="E47" i="33" s="1"/>
  <c r="H25" i="33"/>
  <c r="H45" i="33" s="1"/>
  <c r="H47" i="33" s="1"/>
  <c r="H25" i="10"/>
  <c r="H45" i="10" s="1"/>
  <c r="H47" i="10" s="1"/>
  <c r="I41" i="22"/>
  <c r="I43" i="22" s="1"/>
  <c r="E25" i="29"/>
  <c r="E45" i="29" s="1"/>
  <c r="E47" i="29" s="1"/>
  <c r="E25" i="30"/>
  <c r="E45" i="30" s="1"/>
  <c r="E47" i="30" s="1"/>
  <c r="D25" i="30"/>
  <c r="E25" i="31"/>
  <c r="E45" i="31" s="1"/>
  <c r="E47" i="31" s="1"/>
  <c r="H25" i="31"/>
  <c r="H45" i="31" s="1"/>
  <c r="H47" i="31" s="1"/>
  <c r="D25" i="31"/>
  <c r="D45" i="31" s="1"/>
  <c r="D47" i="31" s="1"/>
  <c r="E50" i="30"/>
  <c r="D23" i="22"/>
  <c r="E25" i="42"/>
  <c r="E45" i="42" s="1"/>
  <c r="E47" i="42" s="1"/>
  <c r="D45" i="41"/>
  <c r="D47" i="41" s="1"/>
  <c r="H25" i="30"/>
  <c r="H45" i="30" s="1"/>
  <c r="H47" i="30" s="1"/>
  <c r="D25" i="29"/>
  <c r="D45" i="29" s="1"/>
  <c r="D47" i="29" s="1"/>
  <c r="C45" i="29"/>
  <c r="C47" i="29" s="1"/>
  <c r="H25" i="29"/>
  <c r="H45" i="29" s="1"/>
  <c r="H47" i="29" s="1"/>
  <c r="D25" i="2"/>
  <c r="D45" i="19"/>
  <c r="D47" i="19" s="1"/>
  <c r="H43" i="2"/>
  <c r="E45" i="3"/>
  <c r="E47" i="3" s="1"/>
  <c r="H38" i="6"/>
  <c r="H40" i="6" s="1"/>
  <c r="D43" i="2"/>
  <c r="H6" i="28" l="1"/>
  <c r="D64" i="39" s="1"/>
  <c r="H31" i="28"/>
  <c r="H45" i="2"/>
  <c r="H47" i="2" s="1"/>
  <c r="D41" i="22"/>
  <c r="D43" i="22" s="1"/>
  <c r="H22" i="28"/>
  <c r="D57" i="6" s="1"/>
  <c r="H57" i="35"/>
  <c r="E50" i="42"/>
  <c r="H48" i="37"/>
  <c r="H45" i="35"/>
  <c r="H47" i="35" s="1"/>
  <c r="H54" i="17"/>
  <c r="D45" i="35"/>
  <c r="D47" i="35" s="1"/>
  <c r="E52" i="9"/>
  <c r="H23" i="22"/>
  <c r="H41" i="22" s="1"/>
  <c r="H43" i="22" s="1"/>
  <c r="E41" i="22"/>
  <c r="E43" i="22" s="1"/>
  <c r="H52" i="42"/>
  <c r="H54" i="41"/>
  <c r="H57" i="3"/>
  <c r="H43" i="37"/>
  <c r="E45" i="35"/>
  <c r="E47" i="35" s="1"/>
  <c r="E45" i="39"/>
  <c r="E47" i="39" s="1"/>
  <c r="H46" i="6"/>
  <c r="H53" i="35"/>
  <c r="E50" i="34"/>
  <c r="E50" i="33"/>
  <c r="H54" i="35"/>
  <c r="H43" i="36"/>
  <c r="H53" i="40"/>
  <c r="H50" i="30"/>
  <c r="H59" i="30" s="1"/>
  <c r="E56" i="2"/>
  <c r="H50" i="4"/>
  <c r="H54" i="40"/>
  <c r="E55" i="29"/>
  <c r="E50" i="35"/>
  <c r="H50" i="31"/>
  <c r="D52" i="37"/>
  <c r="E50" i="39"/>
  <c r="H54" i="10"/>
  <c r="H50" i="6"/>
  <c r="H57" i="40"/>
  <c r="H54" i="1"/>
  <c r="D59" i="39"/>
  <c r="D59" i="33"/>
  <c r="H52" i="17"/>
  <c r="E56" i="41"/>
  <c r="D59" i="42"/>
  <c r="E56" i="34"/>
  <c r="H47" i="7"/>
  <c r="H51" i="39"/>
  <c r="H5" i="28"/>
  <c r="D64" i="29" s="1"/>
  <c r="H23" i="28"/>
  <c r="D57" i="7" s="1"/>
  <c r="H21" i="28"/>
  <c r="D57" i="4" s="1"/>
  <c r="H24" i="28"/>
  <c r="D64" i="3" s="1"/>
  <c r="H10" i="28"/>
  <c r="D64" i="18" s="1"/>
  <c r="H25" i="28"/>
  <c r="D64" i="41" s="1"/>
  <c r="H13" i="28"/>
  <c r="D64" i="33" s="1"/>
  <c r="H15" i="28"/>
  <c r="D64" i="17" s="1"/>
  <c r="H18" i="28"/>
  <c r="D64" i="35" s="1"/>
  <c r="H30" i="28"/>
  <c r="D64" i="1" s="1"/>
  <c r="H4" i="28"/>
  <c r="H17" i="28"/>
  <c r="D64" i="14" s="1"/>
  <c r="H19" i="28"/>
  <c r="D57" i="36" s="1"/>
  <c r="H11" i="28"/>
  <c r="D64" i="9" s="1"/>
  <c r="H8" i="28"/>
  <c r="D64" i="30" s="1"/>
  <c r="H12" i="28"/>
  <c r="D64" i="10" s="1"/>
  <c r="H16" i="28"/>
  <c r="D64" i="16" s="1"/>
  <c r="H20" i="28"/>
  <c r="D57" i="37" s="1"/>
  <c r="H9" i="28"/>
  <c r="D64" i="31" s="1"/>
  <c r="H7" i="28"/>
  <c r="D64" i="32" s="1"/>
  <c r="H14" i="28"/>
  <c r="D64" i="34" s="1"/>
  <c r="H26" i="28"/>
  <c r="D64" i="19" s="1"/>
  <c r="H27" i="28"/>
  <c r="D64" i="40" s="1"/>
  <c r="H28" i="28"/>
  <c r="D64" i="42" s="1"/>
  <c r="H29" i="28"/>
  <c r="D64" i="2" s="1"/>
  <c r="H53" i="17"/>
  <c r="E53" i="17"/>
  <c r="E47" i="22"/>
  <c r="H47" i="22"/>
  <c r="H52" i="31"/>
  <c r="E52" i="31"/>
  <c r="E48" i="22"/>
  <c r="H48" i="22"/>
  <c r="H55" i="31"/>
  <c r="E55" i="31"/>
  <c r="H57" i="34"/>
  <c r="E57" i="34"/>
  <c r="E49" i="7"/>
  <c r="H49" i="7"/>
  <c r="H55" i="1"/>
  <c r="E55" i="1"/>
  <c r="E48" i="36"/>
  <c r="H48" i="36"/>
  <c r="H44" i="7"/>
  <c r="E44" i="7"/>
  <c r="H54" i="18"/>
  <c r="E54" i="18"/>
  <c r="H55" i="9"/>
  <c r="E55" i="9"/>
  <c r="H45" i="4"/>
  <c r="E45" i="4"/>
  <c r="H55" i="40"/>
  <c r="E55" i="40"/>
  <c r="H51" i="2"/>
  <c r="E51" i="2"/>
  <c r="E51" i="1"/>
  <c r="H51" i="1"/>
  <c r="H51" i="31"/>
  <c r="E51" i="31"/>
  <c r="H50" i="32"/>
  <c r="D59" i="40"/>
  <c r="E52" i="34"/>
  <c r="E50" i="40"/>
  <c r="E50" i="41"/>
  <c r="D59" i="30"/>
  <c r="D59" i="35"/>
  <c r="E56" i="9"/>
  <c r="H47" i="36"/>
  <c r="H47" i="6"/>
  <c r="H57" i="41"/>
  <c r="E57" i="41"/>
  <c r="E51" i="14"/>
  <c r="H51" i="14"/>
  <c r="E56" i="29"/>
  <c r="H56" i="29"/>
  <c r="H51" i="3"/>
  <c r="E51" i="3"/>
  <c r="H51" i="32"/>
  <c r="E51" i="32"/>
  <c r="H53" i="10"/>
  <c r="E53" i="10"/>
  <c r="H56" i="16"/>
  <c r="E56" i="16"/>
  <c r="H45" i="37"/>
  <c r="E45" i="37"/>
  <c r="H55" i="3"/>
  <c r="E55" i="3"/>
  <c r="E51" i="19"/>
  <c r="H51" i="19"/>
  <c r="E52" i="22"/>
  <c r="H52" i="22"/>
  <c r="H51" i="33"/>
  <c r="E51" i="33"/>
  <c r="E54" i="14"/>
  <c r="H54" i="14"/>
  <c r="E56" i="42"/>
  <c r="H56" i="42"/>
  <c r="H54" i="31"/>
  <c r="E54" i="31"/>
  <c r="H53" i="32"/>
  <c r="E53" i="32"/>
  <c r="E51" i="10"/>
  <c r="H51" i="10"/>
  <c r="H54" i="16"/>
  <c r="E54" i="16"/>
  <c r="H52" i="35"/>
  <c r="E52" i="35"/>
  <c r="H48" i="7"/>
  <c r="E48" i="7"/>
  <c r="E53" i="3"/>
  <c r="H53" i="3"/>
  <c r="H51" i="41"/>
  <c r="E51" i="41"/>
  <c r="H53" i="31"/>
  <c r="E53" i="31"/>
  <c r="E52" i="32"/>
  <c r="H52" i="32"/>
  <c r="H57" i="33"/>
  <c r="E57" i="33"/>
  <c r="H55" i="34"/>
  <c r="E55" i="34"/>
  <c r="H53" i="16"/>
  <c r="E53" i="16"/>
  <c r="E51" i="35"/>
  <c r="H51" i="35"/>
  <c r="H49" i="4"/>
  <c r="E49" i="4"/>
  <c r="E52" i="3"/>
  <c r="H52" i="3"/>
  <c r="E57" i="18"/>
  <c r="H57" i="18"/>
  <c r="E55" i="2"/>
  <c r="H55" i="2"/>
  <c r="E53" i="1"/>
  <c r="H53" i="1"/>
  <c r="E51" i="16"/>
  <c r="H51" i="16"/>
  <c r="H51" i="29"/>
  <c r="E51" i="29"/>
  <c r="H56" i="18"/>
  <c r="E56" i="18"/>
  <c r="H55" i="14"/>
  <c r="E55" i="14"/>
  <c r="H57" i="42"/>
  <c r="E57" i="42"/>
  <c r="E54" i="32"/>
  <c r="H54" i="32"/>
  <c r="E52" i="41"/>
  <c r="H52" i="41"/>
  <c r="H54" i="33"/>
  <c r="E54" i="33"/>
  <c r="E46" i="4"/>
  <c r="H46" i="4"/>
  <c r="H53" i="33"/>
  <c r="E53" i="33"/>
  <c r="E56" i="14"/>
  <c r="H56" i="14"/>
  <c r="E57" i="39"/>
  <c r="H57" i="39"/>
  <c r="H53" i="18"/>
  <c r="E53" i="18"/>
  <c r="H45" i="7"/>
  <c r="E45" i="7"/>
  <c r="H46" i="7"/>
  <c r="E46" i="7"/>
  <c r="H53" i="42"/>
  <c r="E53" i="42"/>
  <c r="H50" i="36"/>
  <c r="E50" i="36"/>
  <c r="E52" i="29"/>
  <c r="H52" i="29"/>
  <c r="E49" i="22"/>
  <c r="H49" i="22"/>
  <c r="E56" i="31"/>
  <c r="H56" i="31"/>
  <c r="E55" i="32"/>
  <c r="H55" i="32"/>
  <c r="H50" i="7"/>
  <c r="E50" i="7"/>
  <c r="H53" i="41"/>
  <c r="E53" i="41"/>
  <c r="E56" i="1"/>
  <c r="H56" i="1"/>
  <c r="E57" i="29"/>
  <c r="H57" i="29"/>
  <c r="H53" i="9"/>
  <c r="E53" i="9"/>
  <c r="H56" i="17"/>
  <c r="E56" i="17"/>
  <c r="E45" i="36"/>
  <c r="H45" i="36"/>
  <c r="H55" i="39"/>
  <c r="E55" i="39"/>
  <c r="E51" i="18"/>
  <c r="H51" i="18"/>
  <c r="E55" i="17"/>
  <c r="H55" i="17"/>
  <c r="E53" i="14"/>
  <c r="H53" i="14"/>
  <c r="H44" i="36"/>
  <c r="E44" i="36"/>
  <c r="H49" i="6"/>
  <c r="E49" i="6"/>
  <c r="H54" i="39"/>
  <c r="E54" i="39"/>
  <c r="H52" i="40"/>
  <c r="E52" i="40"/>
  <c r="H57" i="19"/>
  <c r="E57" i="19"/>
  <c r="E55" i="42"/>
  <c r="H55" i="42"/>
  <c r="H51" i="9"/>
  <c r="E51" i="9"/>
  <c r="E52" i="14"/>
  <c r="H52" i="14"/>
  <c r="E50" i="37"/>
  <c r="H50" i="37"/>
  <c r="E48" i="6"/>
  <c r="H48" i="6"/>
  <c r="E53" i="39"/>
  <c r="H53" i="39"/>
  <c r="E51" i="40"/>
  <c r="H51" i="40"/>
  <c r="E56" i="19"/>
  <c r="H56" i="19"/>
  <c r="E54" i="42"/>
  <c r="H54" i="42"/>
  <c r="E53" i="2"/>
  <c r="H53" i="2"/>
  <c r="E47" i="4"/>
  <c r="H47" i="4"/>
  <c r="E55" i="33"/>
  <c r="H55" i="33"/>
  <c r="H52" i="16"/>
  <c r="E52" i="16"/>
  <c r="H52" i="39"/>
  <c r="E52" i="39"/>
  <c r="H48" i="4"/>
  <c r="E48" i="4"/>
  <c r="H53" i="22"/>
  <c r="E53" i="22"/>
  <c r="H52" i="33"/>
  <c r="E52" i="33"/>
  <c r="H44" i="4"/>
  <c r="E44" i="4"/>
  <c r="H57" i="14"/>
  <c r="E57" i="14"/>
  <c r="H56" i="40"/>
  <c r="E56" i="40"/>
  <c r="E51" i="34"/>
  <c r="H51" i="34"/>
  <c r="H53" i="34"/>
  <c r="E53" i="34"/>
  <c r="H50" i="22"/>
  <c r="E50" i="22"/>
  <c r="D52" i="36"/>
  <c r="E52" i="2"/>
  <c r="H55" i="19"/>
  <c r="E55" i="19"/>
  <c r="E49" i="37"/>
  <c r="H49" i="37"/>
  <c r="H57" i="10"/>
  <c r="E57" i="10"/>
  <c r="H54" i="2"/>
  <c r="E54" i="2"/>
  <c r="H54" i="34"/>
  <c r="E54" i="34"/>
  <c r="E51" i="22"/>
  <c r="H51" i="22"/>
  <c r="H54" i="29"/>
  <c r="E54" i="29"/>
  <c r="H54" i="9"/>
  <c r="E54" i="9"/>
  <c r="H57" i="17"/>
  <c r="E57" i="17"/>
  <c r="H46" i="36"/>
  <c r="E46" i="36"/>
  <c r="H56" i="39"/>
  <c r="E56" i="39"/>
  <c r="H52" i="18"/>
  <c r="E52" i="18"/>
  <c r="E53" i="29"/>
  <c r="H53" i="29"/>
  <c r="H52" i="10"/>
  <c r="E52" i="10"/>
  <c r="H55" i="16"/>
  <c r="E55" i="16"/>
  <c r="H44" i="37"/>
  <c r="E44" i="37"/>
  <c r="E54" i="3"/>
  <c r="H54" i="3"/>
  <c r="H57" i="2"/>
  <c r="E57" i="2"/>
  <c r="H57" i="32"/>
  <c r="E57" i="32"/>
  <c r="H55" i="10"/>
  <c r="E55" i="10"/>
  <c r="H51" i="17"/>
  <c r="E51" i="17"/>
  <c r="H56" i="35"/>
  <c r="E56" i="35"/>
  <c r="H47" i="37"/>
  <c r="E47" i="37"/>
  <c r="E45" i="6"/>
  <c r="H45" i="6"/>
  <c r="E55" i="41"/>
  <c r="H55" i="41"/>
  <c r="E53" i="19"/>
  <c r="H53" i="19"/>
  <c r="H51" i="42"/>
  <c r="E51" i="42"/>
  <c r="H57" i="31"/>
  <c r="E57" i="31"/>
  <c r="E56" i="32"/>
  <c r="H56" i="32"/>
  <c r="E57" i="16"/>
  <c r="H57" i="16"/>
  <c r="H55" i="35"/>
  <c r="E55" i="35"/>
  <c r="H46" i="37"/>
  <c r="E46" i="37"/>
  <c r="H44" i="6"/>
  <c r="E44" i="6"/>
  <c r="H56" i="3"/>
  <c r="E56" i="3"/>
  <c r="E52" i="19"/>
  <c r="H52" i="19"/>
  <c r="E57" i="1"/>
  <c r="H57" i="1"/>
  <c r="H55" i="18"/>
  <c r="E55" i="18"/>
  <c r="H49" i="36"/>
  <c r="E49" i="36"/>
  <c r="E57" i="9"/>
  <c r="H57" i="9"/>
  <c r="H52" i="1"/>
  <c r="E52" i="1"/>
  <c r="H56" i="33"/>
  <c r="E56" i="33"/>
  <c r="D45" i="30"/>
  <c r="D47" i="30" s="1"/>
  <c r="D59" i="34"/>
  <c r="D59" i="29"/>
  <c r="D59" i="41"/>
  <c r="E50" i="29"/>
  <c r="D55" i="22"/>
  <c r="H50" i="29"/>
  <c r="H50" i="17"/>
  <c r="D59" i="17"/>
  <c r="E50" i="17"/>
  <c r="H50" i="2"/>
  <c r="D59" i="2"/>
  <c r="E50" i="2"/>
  <c r="H50" i="18"/>
  <c r="D59" i="18"/>
  <c r="E50" i="18"/>
  <c r="E43" i="4"/>
  <c r="H43" i="4"/>
  <c r="D52" i="4"/>
  <c r="H50" i="16"/>
  <c r="E50" i="16"/>
  <c r="D59" i="16"/>
  <c r="H50" i="19"/>
  <c r="D59" i="19"/>
  <c r="E50" i="19"/>
  <c r="H50" i="3"/>
  <c r="E50" i="3"/>
  <c r="D59" i="3"/>
  <c r="H50" i="10"/>
  <c r="E50" i="10"/>
  <c r="D59" i="10"/>
  <c r="H50" i="1"/>
  <c r="D59" i="1"/>
  <c r="E50" i="1"/>
  <c r="H43" i="6"/>
  <c r="D52" i="6"/>
  <c r="E43" i="6"/>
  <c r="D45" i="2"/>
  <c r="D47" i="2" s="1"/>
  <c r="H50" i="14"/>
  <c r="D59" i="14"/>
  <c r="E50" i="14"/>
  <c r="D59" i="9"/>
  <c r="E50" i="9"/>
  <c r="H50" i="9"/>
  <c r="H43" i="7"/>
  <c r="D52" i="7"/>
  <c r="E43" i="7"/>
  <c r="H32" i="28" l="1"/>
  <c r="H52" i="37"/>
  <c r="E59" i="32"/>
  <c r="E59" i="30"/>
  <c r="D67" i="30" s="1"/>
  <c r="F11" i="27" s="1"/>
  <c r="E59" i="35"/>
  <c r="E59" i="39"/>
  <c r="H59" i="40"/>
  <c r="H59" i="41"/>
  <c r="H59" i="35"/>
  <c r="E59" i="41"/>
  <c r="E52" i="37"/>
  <c r="E59" i="40"/>
  <c r="E59" i="33"/>
  <c r="D60" i="22"/>
  <c r="H59" i="31"/>
  <c r="H55" i="22"/>
  <c r="E59" i="34"/>
  <c r="E59" i="42"/>
  <c r="H59" i="39"/>
  <c r="H52" i="36"/>
  <c r="E59" i="31"/>
  <c r="H59" i="34"/>
  <c r="E52" i="36"/>
  <c r="H59" i="33"/>
  <c r="H59" i="32"/>
  <c r="H59" i="29"/>
  <c r="H59" i="42"/>
  <c r="E55" i="22"/>
  <c r="E59" i="29"/>
  <c r="E59" i="14"/>
  <c r="H59" i="9"/>
  <c r="E52" i="7"/>
  <c r="E59" i="9"/>
  <c r="H59" i="14"/>
  <c r="E59" i="1"/>
  <c r="H52" i="7"/>
  <c r="E52" i="6"/>
  <c r="E59" i="3"/>
  <c r="E59" i="19"/>
  <c r="E52" i="4"/>
  <c r="H59" i="18"/>
  <c r="H59" i="17"/>
  <c r="H59" i="1"/>
  <c r="E59" i="10"/>
  <c r="H59" i="3"/>
  <c r="H59" i="2"/>
  <c r="H52" i="6"/>
  <c r="H59" i="10"/>
  <c r="H59" i="19"/>
  <c r="E59" i="16"/>
  <c r="E59" i="18"/>
  <c r="E59" i="17"/>
  <c r="H59" i="16"/>
  <c r="H52" i="4"/>
  <c r="E59" i="2"/>
  <c r="D60" i="37" l="1"/>
  <c r="F23" i="27" s="1"/>
  <c r="D67" i="40"/>
  <c r="F30" i="27" s="1"/>
  <c r="D63" i="22"/>
  <c r="F7" i="27" s="1"/>
  <c r="D67" i="34"/>
  <c r="F17" i="27" s="1"/>
  <c r="D67" i="35"/>
  <c r="F21" i="27" s="1"/>
  <c r="D67" i="31"/>
  <c r="F12" i="27" s="1"/>
  <c r="D67" i="41"/>
  <c r="F28" i="27" s="1"/>
  <c r="D67" i="33"/>
  <c r="F16" i="27" s="1"/>
  <c r="D67" i="29"/>
  <c r="F8" i="27" s="1"/>
  <c r="D67" i="42"/>
  <c r="F31" i="27" s="1"/>
  <c r="D67" i="39"/>
  <c r="F9" i="27" s="1"/>
  <c r="D67" i="32"/>
  <c r="F10" i="27" s="1"/>
  <c r="D60" i="36"/>
  <c r="F22" i="27" s="1"/>
  <c r="D60" i="7"/>
  <c r="F26" i="27" s="1"/>
  <c r="D67" i="9"/>
  <c r="F14" i="27" s="1"/>
  <c r="D67" i="1"/>
  <c r="F33" i="27" s="1"/>
  <c r="D67" i="19"/>
  <c r="F29" i="27" s="1"/>
  <c r="D67" i="14"/>
  <c r="F20" i="27" s="1"/>
  <c r="D67" i="16"/>
  <c r="F19" i="27" s="1"/>
  <c r="D60" i="4"/>
  <c r="F24" i="27" s="1"/>
  <c r="D67" i="18"/>
  <c r="F13" i="27" s="1"/>
  <c r="D67" i="17"/>
  <c r="F18" i="27" s="1"/>
  <c r="D67" i="3"/>
  <c r="F27" i="27" s="1"/>
  <c r="D67" i="2"/>
  <c r="F32" i="27" s="1"/>
  <c r="D60" i="6"/>
  <c r="F25" i="27" s="1"/>
  <c r="D67" i="10"/>
  <c r="F15" i="27" s="1"/>
  <c r="F36" i="27" l="1"/>
</calcChain>
</file>

<file path=xl/sharedStrings.xml><?xml version="1.0" encoding="utf-8"?>
<sst xmlns="http://schemas.openxmlformats.org/spreadsheetml/2006/main" count="1278" uniqueCount="135">
  <si>
    <t>Custodial staff</t>
  </si>
  <si>
    <t>Hourly Rate</t>
  </si>
  <si>
    <t>FICA</t>
  </si>
  <si>
    <t>Hours</t>
  </si>
  <si>
    <t>Contracted</t>
  </si>
  <si>
    <t>Holidays</t>
  </si>
  <si>
    <t>Weekend</t>
  </si>
  <si>
    <t>Contractor Name:</t>
  </si>
  <si>
    <t>Gross</t>
  </si>
  <si>
    <t>Wages</t>
  </si>
  <si>
    <t>sub-total</t>
  </si>
  <si>
    <t>Weekly Total</t>
  </si>
  <si>
    <t>Annualized Total</t>
  </si>
  <si>
    <t>Management Fee</t>
  </si>
  <si>
    <t>Pension</t>
  </si>
  <si>
    <t>Weekly value of</t>
  </si>
  <si>
    <t>Facility Name:</t>
  </si>
  <si>
    <t>Per School Total</t>
  </si>
  <si>
    <t>School Total</t>
  </si>
  <si>
    <t>Second year increase:</t>
  </si>
  <si>
    <t>Third year increase:</t>
  </si>
  <si>
    <t>Company Name:</t>
  </si>
  <si>
    <t>Address:</t>
  </si>
  <si>
    <t>City, State, Zip Code:</t>
  </si>
  <si>
    <t>Authorized Signature:</t>
  </si>
  <si>
    <t>Type Name and Title:</t>
  </si>
  <si>
    <t>All costs for services shall increase annually on a cumulative basis after the first year in accordance with</t>
  </si>
  <si>
    <t>Worker's Comp</t>
  </si>
  <si>
    <t>FUTA</t>
  </si>
  <si>
    <t>SUTA</t>
  </si>
  <si>
    <t>337 East River Drive, East Hartford</t>
  </si>
  <si>
    <t>1551 Blue Hills Avenue, Bloomfield</t>
  </si>
  <si>
    <t>15 Vernon Street, Hartford</t>
  </si>
  <si>
    <t>1460 Broad Street, Hartford</t>
  </si>
  <si>
    <t>125 Latimer Lane, Simsbury</t>
  </si>
  <si>
    <t>Hourly Overtime Rate</t>
  </si>
  <si>
    <t>University of Hartford Magnet School</t>
  </si>
  <si>
    <t>196 Bloomfield Avenue, Hartford</t>
  </si>
  <si>
    <t>CREC RFP for Facilities Management Services</t>
  </si>
  <si>
    <t xml:space="preserve">Please input the requested data in the boxed areas. </t>
  </si>
  <si>
    <t xml:space="preserve">Contractor Name: </t>
  </si>
  <si>
    <t>Building</t>
  </si>
  <si>
    <t>per Address</t>
  </si>
  <si>
    <t xml:space="preserve">Learning Corridor Theater </t>
  </si>
  <si>
    <t>Reggio Magnet School for the Arts</t>
  </si>
  <si>
    <t xml:space="preserve">Please see table (right) for the allocation of the management fee by building and in total. </t>
  </si>
  <si>
    <t>Other</t>
  </si>
  <si>
    <t>Date of Submission:</t>
  </si>
  <si>
    <t>Weekly</t>
  </si>
  <si>
    <t>Gross Weekly</t>
  </si>
  <si>
    <t>Address Total</t>
  </si>
  <si>
    <t/>
  </si>
  <si>
    <t>N/A</t>
  </si>
  <si>
    <t>Phone:</t>
  </si>
  <si>
    <t>Fax:</t>
  </si>
  <si>
    <t>E-mail:</t>
  </si>
  <si>
    <t>Medicare</t>
  </si>
  <si>
    <t>Academy of Aerospace &amp; Engineering High School</t>
  </si>
  <si>
    <t>Academy of Aerospace &amp; Engineering Elementary School</t>
  </si>
  <si>
    <t xml:space="preserve">Arts Academy High School </t>
  </si>
  <si>
    <t>Arts Academy Middle School</t>
  </si>
  <si>
    <t>CREC Central - Office Building</t>
  </si>
  <si>
    <t>CREC Operations Center - Office Building</t>
  </si>
  <si>
    <t>CREC Central - Transportation - Office Building</t>
  </si>
  <si>
    <t>CREC Central - Trust House Annex - Office Building</t>
  </si>
  <si>
    <t>Discovery Academy School</t>
  </si>
  <si>
    <t>Farmington Valley Diagnostic Center School</t>
  </si>
  <si>
    <t>International Magnet School for Global Citizenship School</t>
  </si>
  <si>
    <t>Learning Corridor Garage</t>
  </si>
  <si>
    <t>Learning Corridor High School</t>
  </si>
  <si>
    <t>Learning Corridor - Montessori Magnet School</t>
  </si>
  <si>
    <t>Metropolitan Learning Center School</t>
  </si>
  <si>
    <t>Museum Academy School</t>
  </si>
  <si>
    <t>Two Rivers Magnet Middle School</t>
  </si>
  <si>
    <t>20 Security Drive, Avon</t>
  </si>
  <si>
    <t>111 Charter Oak Avenue, Hartford</t>
  </si>
  <si>
    <t>147 Charter Oak Avenue, Hartford</t>
  </si>
  <si>
    <t>317 West Service Road, Hartford</t>
  </si>
  <si>
    <t xml:space="preserve">155 Wyllys Street, Hartford </t>
  </si>
  <si>
    <t>176 Cumberland Avenue, Wethersfield</t>
  </si>
  <si>
    <t>625 Chapel Road, South Windsor</t>
  </si>
  <si>
    <t>43 Vernon Street, Hartford</t>
  </si>
  <si>
    <t>377 Washington Street, Hartford</t>
  </si>
  <si>
    <t xml:space="preserve">600 Slater Road, New Britain </t>
  </si>
  <si>
    <t>1617 King Street, Enfield</t>
  </si>
  <si>
    <t>59 Waterville Road, Avon</t>
  </si>
  <si>
    <t>359 Washington Street, Hartford</t>
  </si>
  <si>
    <t>Grand Total</t>
  </si>
  <si>
    <t>Total Square Footage</t>
  </si>
  <si>
    <t>Title</t>
  </si>
  <si>
    <t>Annual Salary (or portion thereof)</t>
  </si>
  <si>
    <t xml:space="preserve">Sq. Ft. </t>
  </si>
  <si>
    <t xml:space="preserve">These data elements will be used to calculate certain items within each address spreadsheet.  </t>
  </si>
  <si>
    <t>Please list the cost per sq. ft. of your management fee:</t>
  </si>
  <si>
    <t>Management Fee:</t>
  </si>
  <si>
    <t>525 Brook Street, Rocky Hill</t>
  </si>
  <si>
    <t xml:space="preserve">160 Huyshope Avenue, Hartford </t>
  </si>
  <si>
    <t>Consolidated Summary</t>
  </si>
  <si>
    <t>Equipment Fee</t>
  </si>
  <si>
    <t>Custodial Staff</t>
  </si>
  <si>
    <t>Maintenance Staff</t>
  </si>
  <si>
    <t xml:space="preserve">Please list the roles (title descriptions) of the management and maintenance staff assigned across the portfolio: </t>
  </si>
  <si>
    <t>Total Management Fee</t>
  </si>
  <si>
    <t>Date of Submission</t>
  </si>
  <si>
    <t>Portfolio Management &amp; Maintenance Staff</t>
  </si>
  <si>
    <t>Square Footage:</t>
  </si>
  <si>
    <t>Facility Address:</t>
  </si>
  <si>
    <t>1101 Kennedy Road, Windsor</t>
  </si>
  <si>
    <t>the following.  Please insert your second and third year percentage increase.</t>
  </si>
  <si>
    <t>Academy of Science &amp; Innovation School</t>
  </si>
  <si>
    <t>Ana Grace Academy of the Arts Elementary School</t>
  </si>
  <si>
    <t>CREC Central - Community Education Offices</t>
  </si>
  <si>
    <t>Civic Leadership High School</t>
  </si>
  <si>
    <t xml:space="preserve">Learning Corridor - Commons Building </t>
  </si>
  <si>
    <t>Learning Corridor - Garage</t>
  </si>
  <si>
    <t>Learning Corridor - High School</t>
  </si>
  <si>
    <t xml:space="preserve">Learning Corridor - Theater </t>
  </si>
  <si>
    <t>Sounbridge School</t>
  </si>
  <si>
    <t>River Street School- Berkin Campus</t>
  </si>
  <si>
    <t xml:space="preserve">11 Turkey Hill Road, Bloomfield </t>
  </si>
  <si>
    <t>75 Vandyke Avenue, Hartford</t>
  </si>
  <si>
    <t>55 Vandyke Avenue, Hartford</t>
  </si>
  <si>
    <t>Academy of Science and Innovation School</t>
  </si>
  <si>
    <t>Learning Corridor - Commons Building</t>
  </si>
  <si>
    <t>River Street School - Berkin Campus</t>
  </si>
  <si>
    <t xml:space="preserve">1289 Blue Hills Avenue, Bloomfield </t>
  </si>
  <si>
    <t>Soundbridge School</t>
  </si>
  <si>
    <t>123 Progress Drive, Wethersfield</t>
  </si>
  <si>
    <t>CT 2020</t>
  </si>
  <si>
    <t>new employer rate</t>
  </si>
  <si>
    <t>minimum rate</t>
  </si>
  <si>
    <t>Fed 2019</t>
  </si>
  <si>
    <t>on first $7,000 per emp.</t>
  </si>
  <si>
    <t>Museum Academy  School</t>
  </si>
  <si>
    <t>Add Alternate One Capital Improvement Plan &amp; Facilities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</si>
</sst>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6" formatCode="&quot;$&quot;#,##0.000_);\(&quot;$&quot;#,##0.000\)"/>
    <numFmt numFmtId="167" formatCode="[$-409]mmmm\ d\,\ yyyy;@"/>
    <numFmt numFmtId="168" formatCode="00000"/>
    <numFmt numFmtId="169" formatCode="[&lt;=9999999]###\-####;\(###\)\ ###\-####"/>
  </numFmts>
  <fonts count="14" x14ac:knownFonts="1">
    <font>
      <sz val="10"/>
      <name val="Bookman Old Style"/>
    </font>
    <font>
      <sz val="10"/>
      <name val="Bookman Old Style"/>
      <family val="1"/>
    </font>
    <font>
      <sz val="8"/>
      <name val="Bookman Old Style"/>
      <family val="1"/>
    </font>
    <font>
      <sz val="10"/>
      <name val="Arial"/>
      <family val="2"/>
    </font>
    <font>
      <sz val="8"/>
      <name val="Bookman Old Style"/>
      <family val="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41">
    <xf numFmtId="0" fontId="0" fillId="0" borderId="0" xfId="0"/>
    <xf numFmtId="0" fontId="5" fillId="0" borderId="0" xfId="3" applyFont="1" applyFill="1" applyBorder="1" applyAlignment="1">
      <alignment vertical="top" wrapText="1"/>
    </xf>
    <xf numFmtId="0" fontId="5" fillId="0" borderId="0" xfId="3" applyFont="1" applyFill="1" applyBorder="1" applyAlignment="1">
      <alignment vertical="top"/>
    </xf>
    <xf numFmtId="0" fontId="5" fillId="0" borderId="0" xfId="3" applyFont="1" applyBorder="1" applyAlignment="1">
      <alignment vertical="top"/>
    </xf>
    <xf numFmtId="0" fontId="5" fillId="0" borderId="0" xfId="3" applyFont="1" applyBorder="1" applyAlignment="1">
      <alignment vertical="justify"/>
    </xf>
    <xf numFmtId="0" fontId="5" fillId="0" borderId="0" xfId="0" applyFont="1"/>
    <xf numFmtId="0" fontId="5" fillId="0" borderId="0" xfId="0" applyFont="1" applyBorder="1"/>
    <xf numFmtId="0" fontId="5" fillId="0" borderId="8" xfId="0" applyFont="1" applyBorder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7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" fontId="5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center"/>
      <protection locked="0"/>
    </xf>
    <xf numFmtId="1" fontId="5" fillId="0" borderId="5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164" fontId="7" fillId="0" borderId="5" xfId="0" applyNumberFormat="1" applyFont="1" applyBorder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/>
    </xf>
    <xf numFmtId="3" fontId="7" fillId="0" borderId="2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5" fillId="0" borderId="0" xfId="0" applyFont="1" applyProtection="1"/>
    <xf numFmtId="1" fontId="5" fillId="0" borderId="0" xfId="0" applyNumberFormat="1" applyFont="1" applyAlignment="1" applyProtection="1">
      <alignment horizontal="center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Protection="1">
      <protection locked="0"/>
    </xf>
    <xf numFmtId="4" fontId="5" fillId="0" borderId="5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  <protection locked="0"/>
    </xf>
    <xf numFmtId="164" fontId="6" fillId="0" borderId="3" xfId="0" applyNumberFormat="1" applyFont="1" applyBorder="1" applyAlignment="1" applyProtection="1">
      <alignment horizontal="center"/>
    </xf>
    <xf numFmtId="167" fontId="7" fillId="0" borderId="0" xfId="0" applyNumberFormat="1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left"/>
      <protection locked="0"/>
    </xf>
    <xf numFmtId="4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1" xfId="0" applyFont="1" applyBorder="1" applyProtection="1"/>
    <xf numFmtId="0" fontId="7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164" fontId="6" fillId="0" borderId="6" xfId="0" applyNumberFormat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164" fontId="5" fillId="0" borderId="4" xfId="0" applyNumberFormat="1" applyFont="1" applyBorder="1" applyAlignment="1" applyProtection="1">
      <alignment horizontal="center"/>
    </xf>
    <xf numFmtId="4" fontId="5" fillId="0" borderId="7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10" fillId="0" borderId="0" xfId="0" applyFont="1"/>
    <xf numFmtId="0" fontId="7" fillId="0" borderId="0" xfId="0" applyFont="1" applyAlignment="1" applyProtection="1">
      <alignment wrapText="1"/>
      <protection locked="0"/>
    </xf>
    <xf numFmtId="37" fontId="7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37" fontId="7" fillId="0" borderId="0" xfId="0" applyNumberFormat="1" applyFont="1" applyAlignment="1" applyProtection="1">
      <alignment horizontal="left"/>
      <protection locked="0"/>
    </xf>
    <xf numFmtId="164" fontId="5" fillId="0" borderId="9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  <protection locked="0"/>
    </xf>
    <xf numFmtId="1" fontId="5" fillId="0" borderId="1" xfId="0" applyNumberFormat="1" applyFont="1" applyBorder="1" applyAlignment="1" applyProtection="1">
      <alignment horizontal="center"/>
    </xf>
    <xf numFmtId="0" fontId="12" fillId="0" borderId="0" xfId="0" applyFont="1"/>
    <xf numFmtId="0" fontId="13" fillId="0" borderId="0" xfId="0" applyFont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3" applyFont="1" applyBorder="1" applyAlignment="1">
      <alignment vertical="justify"/>
    </xf>
    <xf numFmtId="37" fontId="5" fillId="0" borderId="0" xfId="0" applyNumberFormat="1" applyFont="1" applyBorder="1" applyAlignment="1" applyProtection="1">
      <alignment horizontal="center"/>
      <protection locked="0"/>
    </xf>
    <xf numFmtId="5" fontId="5" fillId="0" borderId="5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67" fontId="5" fillId="0" borderId="7" xfId="0" applyNumberFormat="1" applyFont="1" applyBorder="1" applyAlignment="1" applyProtection="1">
      <alignment horizontal="left"/>
      <protection locked="0"/>
    </xf>
    <xf numFmtId="165" fontId="5" fillId="0" borderId="8" xfId="0" applyNumberFormat="1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166" fontId="5" fillId="0" borderId="5" xfId="0" applyNumberFormat="1" applyFont="1" applyBorder="1" applyAlignment="1" applyProtection="1">
      <alignment horizontal="center"/>
      <protection locked="0"/>
    </xf>
    <xf numFmtId="5" fontId="5" fillId="0" borderId="0" xfId="0" applyNumberFormat="1" applyFont="1" applyBorder="1" applyAlignment="1" applyProtection="1">
      <alignment horizontal="center"/>
      <protection locked="0"/>
    </xf>
    <xf numFmtId="37" fontId="5" fillId="0" borderId="0" xfId="0" applyNumberFormat="1" applyFont="1" applyAlignment="1" applyProtection="1">
      <alignment horizontal="center"/>
      <protection hidden="1"/>
    </xf>
    <xf numFmtId="5" fontId="5" fillId="0" borderId="0" xfId="0" applyNumberFormat="1" applyFont="1" applyAlignment="1" applyProtection="1">
      <alignment horizontal="center"/>
      <protection hidden="1"/>
    </xf>
    <xf numFmtId="37" fontId="5" fillId="0" borderId="0" xfId="1" applyNumberFormat="1" applyFont="1" applyBorder="1" applyAlignment="1" applyProtection="1">
      <alignment horizontal="center" vertical="top"/>
      <protection hidden="1"/>
    </xf>
    <xf numFmtId="37" fontId="5" fillId="0" borderId="0" xfId="1" applyNumberFormat="1" applyFont="1" applyFill="1" applyBorder="1" applyAlignment="1" applyProtection="1">
      <alignment horizontal="center" vertical="top"/>
      <protection hidden="1"/>
    </xf>
    <xf numFmtId="37" fontId="5" fillId="0" borderId="2" xfId="1" applyNumberFormat="1" applyFont="1" applyFill="1" applyBorder="1" applyAlignment="1" applyProtection="1">
      <alignment horizontal="center" vertical="top"/>
      <protection hidden="1"/>
    </xf>
    <xf numFmtId="5" fontId="5" fillId="0" borderId="2" xfId="0" applyNumberFormat="1" applyFont="1" applyBorder="1" applyAlignment="1" applyProtection="1">
      <alignment horizontal="center"/>
      <protection hidden="1"/>
    </xf>
    <xf numFmtId="37" fontId="5" fillId="0" borderId="0" xfId="0" applyNumberFormat="1" applyFont="1" applyFill="1" applyBorder="1" applyAlignment="1" applyProtection="1">
      <alignment horizontal="center"/>
      <protection hidden="1"/>
    </xf>
    <xf numFmtId="37" fontId="5" fillId="0" borderId="0" xfId="0" applyNumberFormat="1" applyFont="1" applyBorder="1" applyAlignment="1" applyProtection="1">
      <alignment horizontal="center"/>
      <protection hidden="1"/>
    </xf>
    <xf numFmtId="164" fontId="5" fillId="0" borderId="0" xfId="0" applyNumberFormat="1" applyFont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1" xfId="0" applyFont="1" applyBorder="1" applyProtection="1">
      <protection locked="0"/>
    </xf>
    <xf numFmtId="44" fontId="12" fillId="0" borderId="0" xfId="2" applyFont="1" applyProtection="1">
      <protection hidden="1"/>
    </xf>
    <xf numFmtId="44" fontId="12" fillId="0" borderId="2" xfId="2" applyFont="1" applyBorder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167" fontId="5" fillId="0" borderId="0" xfId="0" applyNumberFormat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10" fontId="5" fillId="0" borderId="10" xfId="0" applyNumberFormat="1" applyFont="1" applyBorder="1" applyProtection="1">
      <protection locked="0"/>
    </xf>
    <xf numFmtId="168" fontId="5" fillId="0" borderId="11" xfId="0" applyNumberFormat="1" applyFont="1" applyBorder="1" applyProtection="1">
      <protection locked="0"/>
    </xf>
    <xf numFmtId="169" fontId="5" fillId="0" borderId="10" xfId="0" applyNumberFormat="1" applyFont="1" applyBorder="1" applyProtection="1">
      <protection locked="0"/>
    </xf>
    <xf numFmtId="164" fontId="5" fillId="0" borderId="10" xfId="0" applyNumberFormat="1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164" fontId="5" fillId="0" borderId="12" xfId="0" applyNumberFormat="1" applyFont="1" applyBorder="1" applyAlignment="1" applyProtection="1">
      <alignment horizontal="center"/>
    </xf>
    <xf numFmtId="164" fontId="5" fillId="0" borderId="13" xfId="0" applyNumberFormat="1" applyFont="1" applyBorder="1" applyAlignment="1" applyProtection="1">
      <alignment horizontal="center"/>
    </xf>
    <xf numFmtId="164" fontId="5" fillId="0" borderId="14" xfId="0" applyNumberFormat="1" applyFont="1" applyBorder="1" applyAlignment="1" applyProtection="1">
      <alignment horizontal="center"/>
    </xf>
    <xf numFmtId="1" fontId="5" fillId="0" borderId="10" xfId="0" applyNumberFormat="1" applyFont="1" applyBorder="1" applyAlignment="1" applyProtection="1">
      <alignment horizontal="center"/>
      <protection locked="0"/>
    </xf>
    <xf numFmtId="164" fontId="5" fillId="0" borderId="15" xfId="0" applyNumberFormat="1" applyFont="1" applyBorder="1" applyAlignment="1" applyProtection="1">
      <alignment horizontal="center"/>
    </xf>
    <xf numFmtId="164" fontId="5" fillId="0" borderId="11" xfId="0" applyNumberFormat="1" applyFont="1" applyBorder="1" applyAlignment="1" applyProtection="1">
      <alignment horizontal="center"/>
      <protection locked="0"/>
    </xf>
    <xf numFmtId="164" fontId="5" fillId="0" borderId="16" xfId="0" applyNumberFormat="1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2"/>
  <sheetViews>
    <sheetView showGridLines="0" tabSelected="1" zoomScale="79" zoomScaleNormal="79" workbookViewId="0">
      <selection activeCell="C34" sqref="C34"/>
    </sheetView>
  </sheetViews>
  <sheetFormatPr defaultColWidth="8.75" defaultRowHeight="12.75" x14ac:dyDescent="0.2"/>
  <cols>
    <col min="1" max="1" width="9.125" style="5" bestFit="1" customWidth="1"/>
    <col min="2" max="2" width="30.125" style="5" bestFit="1" customWidth="1"/>
    <col min="3" max="3" width="24.125" style="5" bestFit="1" customWidth="1"/>
    <col min="4" max="4" width="17.875" style="5" customWidth="1"/>
    <col min="5" max="5" width="4" style="5" customWidth="1"/>
    <col min="6" max="6" width="50.125" style="5" bestFit="1" customWidth="1"/>
    <col min="7" max="7" width="10.5" style="5" bestFit="1" customWidth="1"/>
    <col min="8" max="8" width="17.625" style="5" bestFit="1" customWidth="1"/>
    <col min="9" max="16384" width="8.75" style="5"/>
  </cols>
  <sheetData>
    <row r="1" spans="1:8" ht="21" x14ac:dyDescent="0.35">
      <c r="A1" s="74" t="s">
        <v>38</v>
      </c>
      <c r="C1" s="6"/>
      <c r="D1" s="7"/>
      <c r="E1" s="6"/>
    </row>
    <row r="2" spans="1:8" x14ac:dyDescent="0.2">
      <c r="A2" s="8" t="s">
        <v>39</v>
      </c>
      <c r="C2" s="6"/>
      <c r="D2" s="7"/>
      <c r="E2" s="6"/>
      <c r="F2" s="9" t="s">
        <v>41</v>
      </c>
      <c r="G2" s="10" t="s">
        <v>91</v>
      </c>
      <c r="H2" s="10" t="s">
        <v>13</v>
      </c>
    </row>
    <row r="3" spans="1:8" x14ac:dyDescent="0.2">
      <c r="A3" s="8" t="s">
        <v>92</v>
      </c>
      <c r="C3" s="6"/>
      <c r="D3" s="7"/>
      <c r="E3" s="6"/>
      <c r="F3" s="9"/>
      <c r="H3" s="10" t="s">
        <v>42</v>
      </c>
    </row>
    <row r="4" spans="1:8" x14ac:dyDescent="0.2">
      <c r="A4" s="15"/>
      <c r="B4" s="15"/>
      <c r="C4" s="70"/>
      <c r="D4" s="93"/>
      <c r="E4" s="6">
        <v>1</v>
      </c>
      <c r="F4" s="1" t="s">
        <v>57</v>
      </c>
      <c r="G4" s="103">
        <v>164765</v>
      </c>
      <c r="H4" s="104">
        <f t="shared" ref="H4:H31" si="0">(+G4/$G$32)*$C$24</f>
        <v>0</v>
      </c>
    </row>
    <row r="5" spans="1:8" x14ac:dyDescent="0.2">
      <c r="A5" s="14">
        <v>1</v>
      </c>
      <c r="B5" s="94" t="s">
        <v>40</v>
      </c>
      <c r="C5" s="135"/>
      <c r="D5" s="135"/>
      <c r="E5" s="6">
        <f>E4+1</f>
        <v>2</v>
      </c>
      <c r="F5" s="2" t="s">
        <v>58</v>
      </c>
      <c r="G5" s="103">
        <v>60000</v>
      </c>
      <c r="H5" s="104">
        <f t="shared" si="0"/>
        <v>0</v>
      </c>
    </row>
    <row r="6" spans="1:8" x14ac:dyDescent="0.2">
      <c r="A6" s="14">
        <v>2</v>
      </c>
      <c r="B6" s="94" t="s">
        <v>103</v>
      </c>
      <c r="C6" s="95"/>
      <c r="D6" s="96"/>
      <c r="E6" s="6">
        <f t="shared" ref="E6:E31" si="1">E5+1</f>
        <v>3</v>
      </c>
      <c r="F6" s="5" t="s">
        <v>109</v>
      </c>
      <c r="G6" s="103">
        <v>145000</v>
      </c>
      <c r="H6" s="104">
        <f t="shared" si="0"/>
        <v>0</v>
      </c>
    </row>
    <row r="7" spans="1:8" x14ac:dyDescent="0.2">
      <c r="A7" s="14"/>
      <c r="B7" s="94"/>
      <c r="C7" s="23"/>
      <c r="D7" s="97"/>
      <c r="E7" s="6">
        <f t="shared" si="1"/>
        <v>4</v>
      </c>
      <c r="F7" s="5" t="s">
        <v>110</v>
      </c>
      <c r="G7" s="103">
        <v>43420</v>
      </c>
      <c r="H7" s="104">
        <f t="shared" si="0"/>
        <v>0</v>
      </c>
    </row>
    <row r="8" spans="1:8" x14ac:dyDescent="0.2">
      <c r="A8" s="94"/>
      <c r="B8" s="94"/>
      <c r="C8" s="70"/>
      <c r="D8" s="93"/>
      <c r="E8" s="6">
        <f t="shared" si="1"/>
        <v>5</v>
      </c>
      <c r="F8" s="2" t="s">
        <v>59</v>
      </c>
      <c r="G8" s="103">
        <v>50000</v>
      </c>
      <c r="H8" s="104">
        <f t="shared" si="0"/>
        <v>0</v>
      </c>
    </row>
    <row r="9" spans="1:8" x14ac:dyDescent="0.2">
      <c r="A9" s="94" t="s">
        <v>101</v>
      </c>
      <c r="B9" s="15"/>
      <c r="C9" s="70"/>
      <c r="D9" s="93"/>
      <c r="E9" s="6">
        <f t="shared" si="1"/>
        <v>6</v>
      </c>
      <c r="F9" s="3" t="s">
        <v>60</v>
      </c>
      <c r="G9" s="105">
        <v>45000</v>
      </c>
      <c r="H9" s="104">
        <f t="shared" si="0"/>
        <v>0</v>
      </c>
    </row>
    <row r="10" spans="1:8" x14ac:dyDescent="0.2">
      <c r="A10" s="94"/>
      <c r="B10" s="98" t="s">
        <v>89</v>
      </c>
      <c r="C10" s="99" t="s">
        <v>90</v>
      </c>
      <c r="D10" s="93"/>
      <c r="E10" s="6">
        <f t="shared" si="1"/>
        <v>7</v>
      </c>
      <c r="F10" s="5" t="s">
        <v>112</v>
      </c>
      <c r="G10" s="105">
        <v>145000</v>
      </c>
      <c r="H10" s="104">
        <f t="shared" ref="H10:H29" si="2">(+G10/$G$32)*$C$24</f>
        <v>0</v>
      </c>
    </row>
    <row r="11" spans="1:8" x14ac:dyDescent="0.2">
      <c r="A11" s="14">
        <v>3</v>
      </c>
      <c r="B11" s="29"/>
      <c r="C11" s="92"/>
      <c r="D11" s="93"/>
      <c r="E11" s="6">
        <f t="shared" si="1"/>
        <v>8</v>
      </c>
      <c r="F11" s="4" t="s">
        <v>111</v>
      </c>
      <c r="G11" s="106">
        <v>14000</v>
      </c>
      <c r="H11" s="104">
        <f t="shared" si="2"/>
        <v>0</v>
      </c>
    </row>
    <row r="12" spans="1:8" x14ac:dyDescent="0.2">
      <c r="A12" s="14">
        <v>4</v>
      </c>
      <c r="B12" s="29"/>
      <c r="C12" s="92"/>
      <c r="D12" s="93"/>
      <c r="E12" s="6">
        <f t="shared" si="1"/>
        <v>9</v>
      </c>
      <c r="F12" s="2" t="s">
        <v>61</v>
      </c>
      <c r="G12" s="106">
        <v>50617</v>
      </c>
      <c r="H12" s="104">
        <f t="shared" si="2"/>
        <v>0</v>
      </c>
    </row>
    <row r="13" spans="1:8" x14ac:dyDescent="0.2">
      <c r="A13" s="14">
        <v>5</v>
      </c>
      <c r="B13" s="29"/>
      <c r="C13" s="92"/>
      <c r="D13" s="93"/>
      <c r="E13" s="6">
        <f t="shared" si="1"/>
        <v>10</v>
      </c>
      <c r="F13" s="2" t="s">
        <v>62</v>
      </c>
      <c r="G13" s="106">
        <v>20970</v>
      </c>
      <c r="H13" s="104">
        <f t="shared" si="2"/>
        <v>0</v>
      </c>
    </row>
    <row r="14" spans="1:8" x14ac:dyDescent="0.2">
      <c r="A14" s="14">
        <v>6</v>
      </c>
      <c r="B14" s="29"/>
      <c r="C14" s="92"/>
      <c r="D14" s="93"/>
      <c r="E14" s="6">
        <f t="shared" si="1"/>
        <v>11</v>
      </c>
      <c r="F14" s="2" t="s">
        <v>63</v>
      </c>
      <c r="G14" s="105">
        <v>1800</v>
      </c>
      <c r="H14" s="104">
        <f t="shared" si="2"/>
        <v>0</v>
      </c>
    </row>
    <row r="15" spans="1:8" x14ac:dyDescent="0.2">
      <c r="A15" s="14">
        <v>7</v>
      </c>
      <c r="B15" s="29"/>
      <c r="C15" s="92"/>
      <c r="D15" s="93"/>
      <c r="E15" s="6">
        <f t="shared" si="1"/>
        <v>12</v>
      </c>
      <c r="F15" s="2" t="s">
        <v>64</v>
      </c>
      <c r="G15" s="105">
        <v>5500</v>
      </c>
      <c r="H15" s="104">
        <f t="shared" si="2"/>
        <v>0</v>
      </c>
    </row>
    <row r="16" spans="1:8" x14ac:dyDescent="0.2">
      <c r="A16" s="14">
        <v>8</v>
      </c>
      <c r="B16" s="29"/>
      <c r="C16" s="92"/>
      <c r="D16" s="93"/>
      <c r="E16" s="6">
        <f t="shared" si="1"/>
        <v>13</v>
      </c>
      <c r="F16" s="2" t="s">
        <v>65</v>
      </c>
      <c r="G16" s="105">
        <v>67235</v>
      </c>
      <c r="H16" s="104">
        <f t="shared" si="2"/>
        <v>0</v>
      </c>
    </row>
    <row r="17" spans="1:8" x14ac:dyDescent="0.2">
      <c r="A17" s="14">
        <v>9</v>
      </c>
      <c r="B17" s="29"/>
      <c r="C17" s="92"/>
      <c r="D17" s="93"/>
      <c r="E17" s="6">
        <f t="shared" si="1"/>
        <v>14</v>
      </c>
      <c r="F17" s="2" t="s">
        <v>66</v>
      </c>
      <c r="G17" s="106">
        <v>5900</v>
      </c>
      <c r="H17" s="104">
        <f t="shared" si="2"/>
        <v>0</v>
      </c>
    </row>
    <row r="18" spans="1:8" x14ac:dyDescent="0.2">
      <c r="A18" s="14">
        <v>10</v>
      </c>
      <c r="B18" s="29"/>
      <c r="C18" s="92"/>
      <c r="D18" s="93"/>
      <c r="E18" s="6">
        <f t="shared" si="1"/>
        <v>15</v>
      </c>
      <c r="F18" s="2" t="s">
        <v>67</v>
      </c>
      <c r="G18" s="106">
        <v>62923</v>
      </c>
      <c r="H18" s="104">
        <f t="shared" si="2"/>
        <v>0</v>
      </c>
    </row>
    <row r="19" spans="1:8" x14ac:dyDescent="0.2">
      <c r="A19" s="14"/>
      <c r="B19" s="100"/>
      <c r="C19" s="70"/>
      <c r="D19" s="93"/>
      <c r="E19" s="6">
        <f t="shared" si="1"/>
        <v>16</v>
      </c>
      <c r="F19" s="2" t="s">
        <v>113</v>
      </c>
      <c r="G19" s="106">
        <v>78103</v>
      </c>
      <c r="H19" s="104">
        <f t="shared" si="2"/>
        <v>0</v>
      </c>
    </row>
    <row r="20" spans="1:8" x14ac:dyDescent="0.2">
      <c r="A20" s="94" t="s">
        <v>93</v>
      </c>
      <c r="B20" s="15"/>
      <c r="C20" s="70"/>
      <c r="D20" s="93"/>
      <c r="E20" s="6">
        <f t="shared" si="1"/>
        <v>17</v>
      </c>
      <c r="F20" s="2" t="s">
        <v>114</v>
      </c>
      <c r="G20" s="105">
        <v>119000</v>
      </c>
      <c r="H20" s="104">
        <f t="shared" si="2"/>
        <v>0</v>
      </c>
    </row>
    <row r="21" spans="1:8" x14ac:dyDescent="0.2">
      <c r="A21" s="94" t="s">
        <v>45</v>
      </c>
      <c r="B21" s="15"/>
      <c r="C21" s="70"/>
      <c r="D21" s="93"/>
      <c r="E21" s="6">
        <f t="shared" si="1"/>
        <v>18</v>
      </c>
      <c r="F21" s="2" t="s">
        <v>115</v>
      </c>
      <c r="G21" s="105">
        <v>74868</v>
      </c>
      <c r="H21" s="104">
        <f t="shared" si="2"/>
        <v>0</v>
      </c>
    </row>
    <row r="22" spans="1:8" x14ac:dyDescent="0.2">
      <c r="A22" s="14">
        <v>11</v>
      </c>
      <c r="B22" s="15" t="s">
        <v>94</v>
      </c>
      <c r="C22" s="101"/>
      <c r="D22" s="93"/>
      <c r="E22" s="6">
        <f t="shared" si="1"/>
        <v>19</v>
      </c>
      <c r="F22" s="2" t="s">
        <v>70</v>
      </c>
      <c r="G22" s="106">
        <v>58104</v>
      </c>
      <c r="H22" s="104">
        <f t="shared" si="2"/>
        <v>0</v>
      </c>
    </row>
    <row r="23" spans="1:8" x14ac:dyDescent="0.2">
      <c r="A23" s="15"/>
      <c r="B23" s="15" t="s">
        <v>88</v>
      </c>
      <c r="C23" s="91">
        <f>+G32</f>
        <v>1827367</v>
      </c>
      <c r="D23" s="93"/>
      <c r="E23" s="6">
        <f t="shared" si="1"/>
        <v>20</v>
      </c>
      <c r="F23" s="5" t="s">
        <v>116</v>
      </c>
      <c r="G23" s="106">
        <v>53451</v>
      </c>
      <c r="H23" s="104">
        <f t="shared" si="2"/>
        <v>0</v>
      </c>
    </row>
    <row r="24" spans="1:8" x14ac:dyDescent="0.2">
      <c r="A24" s="15"/>
      <c r="B24" s="15" t="s">
        <v>102</v>
      </c>
      <c r="C24" s="102">
        <f>+C22*C23</f>
        <v>0</v>
      </c>
      <c r="D24" s="93"/>
      <c r="E24" s="6">
        <f t="shared" si="1"/>
        <v>21</v>
      </c>
      <c r="F24" s="5" t="s">
        <v>71</v>
      </c>
      <c r="G24" s="106">
        <v>146859</v>
      </c>
      <c r="H24" s="104">
        <f t="shared" si="2"/>
        <v>0</v>
      </c>
    </row>
    <row r="25" spans="1:8" x14ac:dyDescent="0.2">
      <c r="A25" s="15"/>
      <c r="B25" s="15"/>
      <c r="C25" s="70"/>
      <c r="D25" s="93"/>
      <c r="E25" s="6">
        <f>E24+1</f>
        <v>22</v>
      </c>
      <c r="F25" s="5" t="s">
        <v>72</v>
      </c>
      <c r="G25" s="106">
        <v>75000</v>
      </c>
      <c r="H25" s="104">
        <f t="shared" si="2"/>
        <v>0</v>
      </c>
    </row>
    <row r="26" spans="1:8" x14ac:dyDescent="0.2">
      <c r="A26" s="15"/>
      <c r="B26" s="15"/>
      <c r="C26" s="70"/>
      <c r="D26" s="93"/>
      <c r="E26" s="6">
        <f t="shared" si="1"/>
        <v>23</v>
      </c>
      <c r="F26" s="5" t="s">
        <v>44</v>
      </c>
      <c r="G26" s="106">
        <v>64120</v>
      </c>
      <c r="H26" s="104">
        <f t="shared" si="2"/>
        <v>0</v>
      </c>
    </row>
    <row r="27" spans="1:8" x14ac:dyDescent="0.2">
      <c r="A27" s="15"/>
      <c r="B27" s="15"/>
      <c r="C27" s="70"/>
      <c r="D27" s="93"/>
      <c r="E27" s="6">
        <f t="shared" si="1"/>
        <v>24</v>
      </c>
      <c r="F27" s="5" t="s">
        <v>118</v>
      </c>
      <c r="G27" s="106">
        <v>40000</v>
      </c>
      <c r="H27" s="104">
        <f t="shared" si="2"/>
        <v>0</v>
      </c>
    </row>
    <row r="28" spans="1:8" x14ac:dyDescent="0.2">
      <c r="C28" s="6"/>
      <c r="D28" s="7"/>
      <c r="E28" s="6">
        <f t="shared" si="1"/>
        <v>25</v>
      </c>
      <c r="F28" s="5" t="s">
        <v>117</v>
      </c>
      <c r="G28" s="106">
        <v>31684</v>
      </c>
      <c r="H28" s="104">
        <f t="shared" si="2"/>
        <v>0</v>
      </c>
    </row>
    <row r="29" spans="1:8" x14ac:dyDescent="0.2">
      <c r="C29" s="6"/>
      <c r="D29" s="7"/>
      <c r="E29" s="6">
        <f t="shared" si="1"/>
        <v>26</v>
      </c>
      <c r="F29" s="5" t="s">
        <v>73</v>
      </c>
      <c r="G29" s="106">
        <v>128000</v>
      </c>
      <c r="H29" s="104">
        <f t="shared" si="2"/>
        <v>0</v>
      </c>
    </row>
    <row r="30" spans="1:8" x14ac:dyDescent="0.2">
      <c r="C30" s="6"/>
      <c r="D30" s="7"/>
      <c r="E30" s="6">
        <f t="shared" si="1"/>
        <v>27</v>
      </c>
      <c r="F30" s="5" t="s">
        <v>36</v>
      </c>
      <c r="G30" s="106">
        <v>76048</v>
      </c>
      <c r="H30" s="104">
        <f t="shared" si="0"/>
        <v>0</v>
      </c>
    </row>
    <row r="31" spans="1:8" ht="13.5" thickBot="1" x14ac:dyDescent="0.25">
      <c r="C31" s="6"/>
      <c r="D31" s="7"/>
      <c r="E31" s="6">
        <f t="shared" si="1"/>
        <v>28</v>
      </c>
      <c r="G31" s="107"/>
      <c r="H31" s="108">
        <f t="shared" si="0"/>
        <v>0</v>
      </c>
    </row>
    <row r="32" spans="1:8" ht="13.5" thickTop="1" x14ac:dyDescent="0.2">
      <c r="C32" s="6"/>
      <c r="D32" s="7"/>
      <c r="E32" s="6"/>
      <c r="G32" s="109">
        <f>SUM(G4:G31)</f>
        <v>1827367</v>
      </c>
      <c r="H32" s="109">
        <f>SUM(H4:H31)</f>
        <v>0</v>
      </c>
    </row>
    <row r="33" spans="3:5" x14ac:dyDescent="0.2">
      <c r="C33" s="6"/>
      <c r="D33" s="6"/>
      <c r="E33" s="6"/>
    </row>
    <row r="34" spans="3:5" x14ac:dyDescent="0.2">
      <c r="C34" s="6"/>
      <c r="D34" s="6"/>
      <c r="E34" s="6"/>
    </row>
    <row r="35" spans="3:5" x14ac:dyDescent="0.2">
      <c r="C35" s="6"/>
      <c r="D35" s="6"/>
    </row>
    <row r="36" spans="3:5" x14ac:dyDescent="0.2">
      <c r="C36" s="6"/>
      <c r="D36" s="6"/>
    </row>
    <row r="37" spans="3:5" x14ac:dyDescent="0.2">
      <c r="C37" s="6"/>
      <c r="D37" s="6"/>
    </row>
    <row r="38" spans="3:5" x14ac:dyDescent="0.2">
      <c r="C38" s="6"/>
      <c r="D38" s="6"/>
    </row>
    <row r="39" spans="3:5" x14ac:dyDescent="0.2">
      <c r="C39" s="6"/>
      <c r="D39" s="6"/>
    </row>
    <row r="40" spans="3:5" x14ac:dyDescent="0.2">
      <c r="C40" s="6"/>
    </row>
    <row r="41" spans="3:5" x14ac:dyDescent="0.2">
      <c r="C41" s="6"/>
    </row>
    <row r="42" spans="3:5" x14ac:dyDescent="0.2">
      <c r="C42" s="6"/>
    </row>
  </sheetData>
  <sheetProtection algorithmName="SHA-512" hashValue="3lWDZQWBGF91J+R4hjggEjzSOOi5ffSRSyutIGWyvkRNV8I4bWo1mslP8Aag3E1RC8PnGpsmxxFCyK0EymzoPg==" saltValue="5CRSInTebBq1lWFAA+Mi3w==" spinCount="100000" sheet="1" objects="1" scenarios="1"/>
  <mergeCells count="1">
    <mergeCell ref="C5:D5"/>
  </mergeCells>
  <phoneticPr fontId="4" type="noConversion"/>
  <pageMargins left="0.7" right="0.7" top="0.75" bottom="0.75" header="0.3" footer="0.3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68"/>
  <sheetViews>
    <sheetView showGridLines="0" zoomScaleNormal="100" workbookViewId="0">
      <pane ySplit="9" topLeftCell="A10" activePane="bottomLeft" state="frozen"/>
      <selection activeCell="B62" sqref="B62"/>
      <selection pane="bottomLeft" activeCell="F28" activeCellId="1" sqref="F10:F24 F28:F42"/>
    </sheetView>
  </sheetViews>
  <sheetFormatPr defaultColWidth="9" defaultRowHeight="12.75" x14ac:dyDescent="0.2"/>
  <cols>
    <col min="1" max="1" width="21.875" style="15" customWidth="1"/>
    <col min="2" max="2" width="20.125" style="14" bestFit="1" customWidth="1"/>
    <col min="3" max="3" width="9.875" style="14" customWidth="1"/>
    <col min="4" max="4" width="17.62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84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ht="12.75" customHeight="1" x14ac:dyDescent="0.2">
      <c r="A5" s="12" t="s">
        <v>16</v>
      </c>
      <c r="B5" s="89" t="s">
        <v>112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Input'!G10</f>
        <v>145000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26"/>
      <c r="H11" s="132" t="str">
        <f t="shared" ref="H11:H24" si="2">IF(C11,(D11)*$N$8,"")</f>
        <v/>
      </c>
      <c r="I11" s="30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26"/>
      <c r="H12" s="132" t="str">
        <f t="shared" si="2"/>
        <v/>
      </c>
      <c r="I12" s="30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26"/>
      <c r="H13" s="132" t="str">
        <f t="shared" si="2"/>
        <v/>
      </c>
      <c r="I13" s="30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26"/>
      <c r="H14" s="132" t="str">
        <f t="shared" si="2"/>
        <v/>
      </c>
      <c r="I14" s="30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26"/>
      <c r="H15" s="132" t="str">
        <f t="shared" si="2"/>
        <v/>
      </c>
      <c r="I15" s="30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26"/>
      <c r="H16" s="132" t="str">
        <f t="shared" si="2"/>
        <v/>
      </c>
      <c r="I16" s="30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26"/>
      <c r="H17" s="132" t="str">
        <f t="shared" si="2"/>
        <v/>
      </c>
      <c r="I17" s="30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26"/>
      <c r="H18" s="132" t="str">
        <f t="shared" si="2"/>
        <v/>
      </c>
      <c r="I18" s="30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26"/>
      <c r="H19" s="132" t="str">
        <f t="shared" si="2"/>
        <v/>
      </c>
      <c r="I19" s="30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26"/>
      <c r="H20" s="132" t="str">
        <f t="shared" si="2"/>
        <v/>
      </c>
      <c r="I20" s="30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26"/>
      <c r="H21" s="132" t="str">
        <f t="shared" si="2"/>
        <v/>
      </c>
      <c r="I21" s="30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26"/>
      <c r="H22" s="132" t="str">
        <f t="shared" si="2"/>
        <v/>
      </c>
      <c r="I22" s="30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26"/>
      <c r="H23" s="132" t="str">
        <f t="shared" si="2"/>
        <v/>
      </c>
      <c r="I23" s="30"/>
      <c r="J23" s="30"/>
      <c r="K23" s="30"/>
      <c r="L23" s="30"/>
      <c r="M23" s="30"/>
    </row>
    <row r="24" spans="1:13" x14ac:dyDescent="0.2">
      <c r="A24" s="29"/>
      <c r="B24" s="30"/>
      <c r="C24" s="31"/>
      <c r="D24" s="64" t="str">
        <f t="shared" si="0"/>
        <v/>
      </c>
      <c r="E24" s="64" t="str">
        <f t="shared" si="1"/>
        <v/>
      </c>
      <c r="F24" s="30"/>
      <c r="G24" s="30"/>
      <c r="H24" s="64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82">
        <f t="shared" si="3"/>
        <v>0</v>
      </c>
      <c r="E25" s="82">
        <f t="shared" si="3"/>
        <v>0</v>
      </c>
      <c r="F25" s="82">
        <f t="shared" si="3"/>
        <v>0</v>
      </c>
      <c r="G25" s="32">
        <f t="shared" si="3"/>
        <v>0</v>
      </c>
      <c r="H25" s="8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49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4">IF(B29,B29*C29,"")</f>
        <v/>
      </c>
      <c r="E29" s="64" t="str">
        <f t="shared" ref="E29:E42" si="5">IF(B29,(D29)*$N$7,"")</f>
        <v/>
      </c>
      <c r="F29" s="30"/>
      <c r="G29" s="126"/>
      <c r="H29" s="132" t="str">
        <f t="shared" ref="H29:H42" si="6">IF(C29,(D29)*$N$8,"")</f>
        <v/>
      </c>
      <c r="I29" s="30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4"/>
        <v/>
      </c>
      <c r="E30" s="64" t="str">
        <f t="shared" si="5"/>
        <v/>
      </c>
      <c r="F30" s="30"/>
      <c r="G30" s="126"/>
      <c r="H30" s="132" t="str">
        <f t="shared" si="6"/>
        <v/>
      </c>
      <c r="I30" s="30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4"/>
        <v/>
      </c>
      <c r="E31" s="64" t="str">
        <f t="shared" si="5"/>
        <v/>
      </c>
      <c r="F31" s="30"/>
      <c r="G31" s="126"/>
      <c r="H31" s="132" t="str">
        <f t="shared" si="6"/>
        <v/>
      </c>
      <c r="I31" s="30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4"/>
        <v/>
      </c>
      <c r="E32" s="64" t="str">
        <f t="shared" si="5"/>
        <v/>
      </c>
      <c r="F32" s="30"/>
      <c r="G32" s="126"/>
      <c r="H32" s="132" t="str">
        <f t="shared" si="6"/>
        <v/>
      </c>
      <c r="I32" s="30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4"/>
        <v/>
      </c>
      <c r="E33" s="64" t="str">
        <f t="shared" si="5"/>
        <v/>
      </c>
      <c r="F33" s="30"/>
      <c r="G33" s="126"/>
      <c r="H33" s="132" t="str">
        <f t="shared" si="6"/>
        <v/>
      </c>
      <c r="I33" s="30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4"/>
        <v/>
      </c>
      <c r="E34" s="64" t="str">
        <f t="shared" si="5"/>
        <v/>
      </c>
      <c r="F34" s="30"/>
      <c r="G34" s="126"/>
      <c r="H34" s="132" t="str">
        <f t="shared" si="6"/>
        <v/>
      </c>
      <c r="I34" s="30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4"/>
        <v/>
      </c>
      <c r="E35" s="64" t="str">
        <f t="shared" si="5"/>
        <v/>
      </c>
      <c r="F35" s="30"/>
      <c r="G35" s="126"/>
      <c r="H35" s="132" t="str">
        <f t="shared" si="6"/>
        <v/>
      </c>
      <c r="I35" s="30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4"/>
        <v/>
      </c>
      <c r="E36" s="64" t="str">
        <f t="shared" si="5"/>
        <v/>
      </c>
      <c r="F36" s="30"/>
      <c r="G36" s="126"/>
      <c r="H36" s="132" t="str">
        <f t="shared" si="6"/>
        <v/>
      </c>
      <c r="I36" s="30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4"/>
        <v/>
      </c>
      <c r="E37" s="64" t="str">
        <f t="shared" si="5"/>
        <v/>
      </c>
      <c r="F37" s="30"/>
      <c r="G37" s="126"/>
      <c r="H37" s="132" t="str">
        <f t="shared" si="6"/>
        <v/>
      </c>
      <c r="I37" s="30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4"/>
        <v/>
      </c>
      <c r="E38" s="64" t="str">
        <f t="shared" si="5"/>
        <v/>
      </c>
      <c r="F38" s="30"/>
      <c r="G38" s="126"/>
      <c r="H38" s="132" t="str">
        <f t="shared" si="6"/>
        <v/>
      </c>
      <c r="I38" s="30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4"/>
        <v/>
      </c>
      <c r="E39" s="64" t="str">
        <f t="shared" si="5"/>
        <v/>
      </c>
      <c r="F39" s="30"/>
      <c r="G39" s="126"/>
      <c r="H39" s="132" t="str">
        <f t="shared" si="6"/>
        <v/>
      </c>
      <c r="I39" s="30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4"/>
        <v/>
      </c>
      <c r="E40" s="64" t="str">
        <f t="shared" si="5"/>
        <v/>
      </c>
      <c r="F40" s="30"/>
      <c r="G40" s="126"/>
      <c r="H40" s="132" t="str">
        <f t="shared" si="6"/>
        <v/>
      </c>
      <c r="I40" s="30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4"/>
        <v/>
      </c>
      <c r="E41" s="64" t="str">
        <f t="shared" si="5"/>
        <v/>
      </c>
      <c r="F41" s="30"/>
      <c r="G41" s="126"/>
      <c r="H41" s="132" t="str">
        <f t="shared" si="6"/>
        <v/>
      </c>
      <c r="I41" s="30"/>
      <c r="J41" s="30"/>
      <c r="K41" s="30"/>
      <c r="L41" s="40"/>
      <c r="M41" s="40"/>
    </row>
    <row r="42" spans="1:13" x14ac:dyDescent="0.2">
      <c r="A42" s="41"/>
      <c r="B42" s="30"/>
      <c r="C42" s="39"/>
      <c r="D42" s="64" t="str">
        <f t="shared" si="4"/>
        <v/>
      </c>
      <c r="E42" s="64" t="str">
        <f t="shared" si="5"/>
        <v/>
      </c>
      <c r="F42" s="30"/>
      <c r="G42" s="30"/>
      <c r="H42" s="64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7">SUM(C28:C42)</f>
        <v>0</v>
      </c>
      <c r="D43" s="82">
        <f t="shared" si="7"/>
        <v>0</v>
      </c>
      <c r="E43" s="82">
        <f t="shared" si="7"/>
        <v>0</v>
      </c>
      <c r="F43" s="82">
        <f t="shared" si="7"/>
        <v>0</v>
      </c>
      <c r="G43" s="32">
        <f t="shared" si="7"/>
        <v>0</v>
      </c>
      <c r="H43" s="82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8">SUM(E25+E43)</f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9">+C45*$N$9</f>
        <v>0</v>
      </c>
      <c r="D47" s="46">
        <f t="shared" si="9"/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 t="shared" si="9"/>
        <v>0</v>
      </c>
      <c r="L47" s="38"/>
      <c r="M47" s="38"/>
    </row>
    <row r="48" spans="1:13" ht="13.5" thickTop="1" x14ac:dyDescent="0.2"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Input'!$G$10/'Data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Input'!$G$10/'Data Input'!$G$32</f>
        <v>0</v>
      </c>
      <c r="E51" s="32" t="str">
        <f t="shared" ref="E51:E57" si="10">IF(D51,(D51)*$N$7,"")</f>
        <v/>
      </c>
      <c r="F51" s="49"/>
      <c r="G51" s="33"/>
      <c r="H51" s="32" t="str">
        <f t="shared" ref="H51:H57" si="11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Input'!$G$10/'Data Input'!$G$32</f>
        <v>0</v>
      </c>
      <c r="E52" s="32" t="str">
        <f t="shared" si="10"/>
        <v/>
      </c>
      <c r="F52" s="49"/>
      <c r="G52" s="33"/>
      <c r="H52" s="32" t="str">
        <f t="shared" si="11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Input'!$G$10/'Data Input'!$G$32</f>
        <v>0</v>
      </c>
      <c r="E53" s="32" t="str">
        <f t="shared" si="10"/>
        <v/>
      </c>
      <c r="F53" s="49"/>
      <c r="G53" s="33"/>
      <c r="H53" s="32" t="str">
        <f t="shared" si="11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Input'!$G$10/'Data Input'!$G$32</f>
        <v>0</v>
      </c>
      <c r="E54" s="32" t="str">
        <f t="shared" si="10"/>
        <v/>
      </c>
      <c r="F54" s="33"/>
      <c r="G54" s="33"/>
      <c r="H54" s="32" t="str">
        <f t="shared" si="11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Input'!$G$10/'Data Input'!$G$32</f>
        <v>0</v>
      </c>
      <c r="E55" s="32" t="str">
        <f t="shared" si="10"/>
        <v/>
      </c>
      <c r="F55" s="33"/>
      <c r="G55" s="33"/>
      <c r="H55" s="32" t="str">
        <f t="shared" si="11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Input'!$G$10/'Data Input'!$G$32</f>
        <v>0</v>
      </c>
      <c r="E56" s="32" t="str">
        <f t="shared" si="10"/>
        <v/>
      </c>
      <c r="F56" s="33"/>
      <c r="G56" s="33"/>
      <c r="H56" s="32" t="str">
        <f t="shared" si="11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Input'!$G$10/'Data Input'!$G$32</f>
        <v>0</v>
      </c>
      <c r="E57" s="32" t="str">
        <f t="shared" si="10"/>
        <v/>
      </c>
      <c r="F57" s="33"/>
      <c r="G57" s="33"/>
      <c r="H57" s="32" t="str">
        <f t="shared" si="11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59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2">SUM(D50:D58)</f>
        <v>0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30"/>
      <c r="E62" s="33"/>
      <c r="F62" s="33"/>
      <c r="G62" s="33"/>
      <c r="H62" s="33"/>
      <c r="I62" s="33"/>
      <c r="J62" s="33"/>
      <c r="K62" s="33"/>
      <c r="L62" s="33"/>
      <c r="M62" s="33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Input'!H10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w4QXL1M+ELK5Q7OomQ7om4qJi+qo7PS+WvS/6bvyeZ6w8s4k2Lt6UYblGZOPmi7k19vhI+bpTCvup/jf0Gr8yw==" saltValue="9Pp1Opt5YgZBT3EeOpeEKQ==" spinCount="100000" sheet="1" selectLockedCells="1"/>
  <protectedRanges>
    <protectedRange sqref="B3" name="Name"/>
    <protectedRange sqref="B64" name="Fee_1"/>
    <protectedRange sqref="B50:C58" name="Time_1"/>
    <protectedRange sqref="I50:M58 F54:G58 G50:G53" name="Range_1"/>
    <protectedRange sqref="B10:C24" name="Time_1_2"/>
    <protectedRange sqref="G10:G24 I10:M24" name="Range_1_2"/>
    <protectedRange sqref="B28:C42" name="Time_1_3"/>
    <protectedRange sqref="G28:G42 I28:M42" name="Range_1_3"/>
    <protectedRange sqref="F10:F24 F28:F42" name="Range_1_1"/>
  </protectedRanges>
  <mergeCells count="3">
    <mergeCell ref="E8:J8"/>
    <mergeCell ref="L7:M8"/>
    <mergeCell ref="B1:D1"/>
  </mergeCells>
  <phoneticPr fontId="4" type="noConversion"/>
  <pageMargins left="0.75" right="0.75" top="1" bottom="1" header="0.5" footer="0.5"/>
  <pageSetup scale="67" orientation="landscape" r:id="rId1"/>
  <headerFooter alignWithMargins="0"/>
  <ignoredErrors>
    <ignoredError sqref="B1:D2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8"/>
  <sheetViews>
    <sheetView showGridLines="0" zoomScaleNormal="100" workbookViewId="0">
      <selection activeCell="F28" activeCellId="1" sqref="F10:F24 F28:F42"/>
    </sheetView>
  </sheetViews>
  <sheetFormatPr defaultColWidth="9" defaultRowHeight="12.75" x14ac:dyDescent="0.2"/>
  <cols>
    <col min="1" max="1" width="21.875" style="15" customWidth="1"/>
    <col min="2" max="2" width="31.5" style="14" bestFit="1" customWidth="1"/>
    <col min="3" max="3" width="9.875" style="14" customWidth="1"/>
    <col min="4" max="4" width="17.12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88" t="s">
        <v>121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ht="12.75" customHeight="1" x14ac:dyDescent="0.2">
      <c r="A5" s="12" t="s">
        <v>16</v>
      </c>
      <c r="B5" s="90" t="s">
        <v>111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Input'!G11</f>
        <v>14000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</v>
      </c>
      <c r="D8" s="26" t="s">
        <v>8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61" t="s">
        <v>9</v>
      </c>
      <c r="E9" s="80" t="s">
        <v>2</v>
      </c>
      <c r="F9" s="81" t="s">
        <v>28</v>
      </c>
      <c r="G9" s="81" t="s">
        <v>29</v>
      </c>
      <c r="H9" s="81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26"/>
      <c r="H11" s="132" t="str">
        <f t="shared" ref="H11:H24" si="2">IF(C11,(D11)*$N$8,"")</f>
        <v/>
      </c>
      <c r="I11" s="30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26"/>
      <c r="H12" s="132" t="str">
        <f t="shared" si="2"/>
        <v/>
      </c>
      <c r="I12" s="30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26"/>
      <c r="H13" s="132" t="str">
        <f t="shared" si="2"/>
        <v/>
      </c>
      <c r="I13" s="30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26"/>
      <c r="H14" s="132" t="str">
        <f t="shared" si="2"/>
        <v/>
      </c>
      <c r="I14" s="30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26"/>
      <c r="H15" s="132" t="str">
        <f t="shared" si="2"/>
        <v/>
      </c>
      <c r="I15" s="30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26"/>
      <c r="H16" s="132" t="str">
        <f t="shared" si="2"/>
        <v/>
      </c>
      <c r="I16" s="30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26"/>
      <c r="H17" s="132" t="str">
        <f t="shared" si="2"/>
        <v/>
      </c>
      <c r="I17" s="30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26"/>
      <c r="H18" s="132" t="str">
        <f t="shared" si="2"/>
        <v/>
      </c>
      <c r="I18" s="30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26"/>
      <c r="H19" s="132" t="str">
        <f t="shared" si="2"/>
        <v/>
      </c>
      <c r="I19" s="30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26"/>
      <c r="H20" s="132" t="str">
        <f t="shared" si="2"/>
        <v/>
      </c>
      <c r="I20" s="30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26"/>
      <c r="H21" s="132" t="str">
        <f t="shared" si="2"/>
        <v/>
      </c>
      <c r="I21" s="30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26"/>
      <c r="H22" s="132" t="str">
        <f t="shared" si="2"/>
        <v/>
      </c>
      <c r="I22" s="30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26"/>
      <c r="H23" s="132" t="str">
        <f t="shared" si="2"/>
        <v/>
      </c>
      <c r="I23" s="30"/>
      <c r="J23" s="30"/>
      <c r="K23" s="30"/>
      <c r="L23" s="30"/>
      <c r="M23" s="30"/>
    </row>
    <row r="24" spans="1:13" x14ac:dyDescent="0.2">
      <c r="A24" s="29"/>
      <c r="B24" s="30"/>
      <c r="C24" s="31"/>
      <c r="D24" s="34" t="str">
        <f t="shared" si="0"/>
        <v/>
      </c>
      <c r="E24" s="34" t="str">
        <f t="shared" si="1"/>
        <v/>
      </c>
      <c r="F24" s="30"/>
      <c r="G24" s="30"/>
      <c r="H24" s="34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32">
        <f t="shared" si="3"/>
        <v>0</v>
      </c>
      <c r="E25" s="32">
        <f t="shared" si="3"/>
        <v>0</v>
      </c>
      <c r="F25" s="8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35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4">IF(B29,B29*C29,"")</f>
        <v/>
      </c>
      <c r="E29" s="64" t="str">
        <f t="shared" ref="E29:E42" si="5">IF(B29,(D29)*$N$7,"")</f>
        <v/>
      </c>
      <c r="F29" s="30"/>
      <c r="G29" s="126"/>
      <c r="H29" s="132" t="str">
        <f t="shared" ref="H29:H42" si="6">IF(C29,(D29)*$N$8,"")</f>
        <v/>
      </c>
      <c r="I29" s="30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4"/>
        <v/>
      </c>
      <c r="E30" s="64" t="str">
        <f t="shared" si="5"/>
        <v/>
      </c>
      <c r="F30" s="30"/>
      <c r="G30" s="126"/>
      <c r="H30" s="132" t="str">
        <f t="shared" si="6"/>
        <v/>
      </c>
      <c r="I30" s="30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4"/>
        <v/>
      </c>
      <c r="E31" s="64" t="str">
        <f t="shared" si="5"/>
        <v/>
      </c>
      <c r="F31" s="30"/>
      <c r="G31" s="126"/>
      <c r="H31" s="132" t="str">
        <f t="shared" si="6"/>
        <v/>
      </c>
      <c r="I31" s="30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4"/>
        <v/>
      </c>
      <c r="E32" s="64" t="str">
        <f t="shared" si="5"/>
        <v/>
      </c>
      <c r="F32" s="30"/>
      <c r="G32" s="126"/>
      <c r="H32" s="132" t="str">
        <f t="shared" si="6"/>
        <v/>
      </c>
      <c r="I32" s="30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4"/>
        <v/>
      </c>
      <c r="E33" s="64" t="str">
        <f t="shared" si="5"/>
        <v/>
      </c>
      <c r="F33" s="30"/>
      <c r="G33" s="126"/>
      <c r="H33" s="132" t="str">
        <f t="shared" si="6"/>
        <v/>
      </c>
      <c r="I33" s="30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4"/>
        <v/>
      </c>
      <c r="E34" s="64" t="str">
        <f t="shared" si="5"/>
        <v/>
      </c>
      <c r="F34" s="30"/>
      <c r="G34" s="126"/>
      <c r="H34" s="132" t="str">
        <f t="shared" si="6"/>
        <v/>
      </c>
      <c r="I34" s="30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4"/>
        <v/>
      </c>
      <c r="E35" s="64" t="str">
        <f t="shared" si="5"/>
        <v/>
      </c>
      <c r="F35" s="30"/>
      <c r="G35" s="126"/>
      <c r="H35" s="132" t="str">
        <f t="shared" si="6"/>
        <v/>
      </c>
      <c r="I35" s="30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4"/>
        <v/>
      </c>
      <c r="E36" s="64" t="str">
        <f t="shared" si="5"/>
        <v/>
      </c>
      <c r="F36" s="30"/>
      <c r="G36" s="126"/>
      <c r="H36" s="132" t="str">
        <f t="shared" si="6"/>
        <v/>
      </c>
      <c r="I36" s="30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4"/>
        <v/>
      </c>
      <c r="E37" s="64" t="str">
        <f t="shared" si="5"/>
        <v/>
      </c>
      <c r="F37" s="30"/>
      <c r="G37" s="126"/>
      <c r="H37" s="132" t="str">
        <f t="shared" si="6"/>
        <v/>
      </c>
      <c r="I37" s="30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4"/>
        <v/>
      </c>
      <c r="E38" s="64" t="str">
        <f t="shared" si="5"/>
        <v/>
      </c>
      <c r="F38" s="30"/>
      <c r="G38" s="126"/>
      <c r="H38" s="132" t="str">
        <f t="shared" si="6"/>
        <v/>
      </c>
      <c r="I38" s="30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4"/>
        <v/>
      </c>
      <c r="E39" s="64" t="str">
        <f t="shared" si="5"/>
        <v/>
      </c>
      <c r="F39" s="30"/>
      <c r="G39" s="126"/>
      <c r="H39" s="132" t="str">
        <f t="shared" si="6"/>
        <v/>
      </c>
      <c r="I39" s="30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4"/>
        <v/>
      </c>
      <c r="E40" s="64" t="str">
        <f t="shared" si="5"/>
        <v/>
      </c>
      <c r="F40" s="30"/>
      <c r="G40" s="126"/>
      <c r="H40" s="132" t="str">
        <f t="shared" si="6"/>
        <v/>
      </c>
      <c r="I40" s="30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4"/>
        <v/>
      </c>
      <c r="E41" s="64" t="str">
        <f t="shared" si="5"/>
        <v/>
      </c>
      <c r="F41" s="30"/>
      <c r="G41" s="126"/>
      <c r="H41" s="132" t="str">
        <f t="shared" si="6"/>
        <v/>
      </c>
      <c r="I41" s="30"/>
      <c r="J41" s="30"/>
      <c r="K41" s="30"/>
      <c r="L41" s="40"/>
      <c r="M41" s="40"/>
    </row>
    <row r="42" spans="1:13" x14ac:dyDescent="0.2">
      <c r="A42" s="41"/>
      <c r="B42" s="30"/>
      <c r="C42" s="39"/>
      <c r="D42" s="34" t="str">
        <f t="shared" si="4"/>
        <v/>
      </c>
      <c r="E42" s="34" t="str">
        <f t="shared" si="5"/>
        <v/>
      </c>
      <c r="F42" s="30"/>
      <c r="G42" s="30"/>
      <c r="H42" s="34" t="str">
        <f t="shared" si="6"/>
        <v/>
      </c>
      <c r="I42" s="30"/>
      <c r="J42" s="30"/>
      <c r="K42" s="30"/>
      <c r="L42" s="40"/>
      <c r="M42" s="40"/>
    </row>
    <row r="43" spans="1:13" ht="15.75" customHeight="1" x14ac:dyDescent="0.2">
      <c r="A43" s="12" t="s">
        <v>10</v>
      </c>
      <c r="B43" s="33"/>
      <c r="C43" s="42">
        <f t="shared" ref="C43:K43" si="7">SUM(C28:C42)</f>
        <v>0</v>
      </c>
      <c r="D43" s="32">
        <f t="shared" si="7"/>
        <v>0</v>
      </c>
      <c r="E43" s="32">
        <f t="shared" si="7"/>
        <v>0</v>
      </c>
      <c r="F43" s="8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 t="shared" ref="D45:K45" si="8">SUM(D25+D43)</f>
        <v>0</v>
      </c>
      <c r="E45" s="32">
        <f t="shared" si="8"/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9">+C45*$N$9</f>
        <v>0</v>
      </c>
      <c r="D47" s="46">
        <f t="shared" si="9"/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 t="shared" si="9"/>
        <v>0</v>
      </c>
      <c r="L47" s="38"/>
      <c r="M47" s="38"/>
    </row>
    <row r="48" spans="1:13" ht="13.5" thickTop="1" x14ac:dyDescent="0.2">
      <c r="A48" s="12"/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Input'!$G$11/'Data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Input'!$G$11/'Data Input'!$G$32</f>
        <v>0</v>
      </c>
      <c r="E51" s="32" t="str">
        <f t="shared" ref="E51:E57" si="10">IF(D51,(D51)*$N$7,"")</f>
        <v/>
      </c>
      <c r="F51" s="33"/>
      <c r="G51" s="33"/>
      <c r="H51" s="32" t="str">
        <f t="shared" ref="H51:H57" si="11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Input'!$G$11/'Data Input'!$G$32</f>
        <v>0</v>
      </c>
      <c r="E52" s="32" t="str">
        <f t="shared" si="10"/>
        <v/>
      </c>
      <c r="F52" s="33"/>
      <c r="G52" s="33"/>
      <c r="H52" s="32" t="str">
        <f t="shared" si="11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Input'!$G$11/'Data Input'!$G$32</f>
        <v>0</v>
      </c>
      <c r="E53" s="32" t="str">
        <f t="shared" si="10"/>
        <v/>
      </c>
      <c r="F53" s="33"/>
      <c r="G53" s="33"/>
      <c r="H53" s="32" t="str">
        <f t="shared" si="11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Input'!$G$11/'Data Input'!$G$32</f>
        <v>0</v>
      </c>
      <c r="E54" s="32" t="str">
        <f t="shared" si="10"/>
        <v/>
      </c>
      <c r="F54" s="33"/>
      <c r="G54" s="33"/>
      <c r="H54" s="32" t="str">
        <f t="shared" si="11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Input'!$G$11/'Data Input'!$G$32</f>
        <v>0</v>
      </c>
      <c r="E55" s="32" t="str">
        <f t="shared" si="10"/>
        <v/>
      </c>
      <c r="F55" s="33"/>
      <c r="G55" s="33"/>
      <c r="H55" s="32" t="str">
        <f t="shared" si="11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Input'!$G$11/'Data Input'!$G$32</f>
        <v>0</v>
      </c>
      <c r="E56" s="32" t="str">
        <f t="shared" si="10"/>
        <v/>
      </c>
      <c r="F56" s="33"/>
      <c r="G56" s="33"/>
      <c r="H56" s="32" t="str">
        <f t="shared" si="11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Input'!$G$11/'Data Input'!$G$32</f>
        <v>0</v>
      </c>
      <c r="E57" s="32" t="str">
        <f t="shared" si="10"/>
        <v/>
      </c>
      <c r="F57" s="33"/>
      <c r="G57" s="33"/>
      <c r="H57" s="32" t="str">
        <f t="shared" si="11"/>
        <v/>
      </c>
      <c r="I57" s="33"/>
      <c r="J57" s="33"/>
      <c r="K57" s="33"/>
      <c r="L57" s="33"/>
      <c r="M57" s="33"/>
    </row>
    <row r="58" spans="1:13" x14ac:dyDescent="0.2">
      <c r="A58" s="47"/>
      <c r="B58" s="33"/>
      <c r="C58" s="50"/>
      <c r="D58" s="34" t="str">
        <f>IF(B58,B58*C58,"")</f>
        <v/>
      </c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2">SUM(D50:D58)</f>
        <v>0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3"/>
      <c r="M59" s="33"/>
    </row>
    <row r="60" spans="1:13" x14ac:dyDescent="0.2">
      <c r="A60" s="12"/>
      <c r="B60" s="33"/>
      <c r="C60" s="48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7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53"/>
      <c r="E62" s="24"/>
      <c r="F62" s="24"/>
      <c r="G62" s="24"/>
      <c r="H62" s="52"/>
      <c r="I62" s="24"/>
      <c r="J62" s="24"/>
      <c r="K62" s="24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Input'!H11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18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HoUUwQ6NtLN/RTJSAhvxTFe3z9N0R2AwK61KqI2JXAA5FmRQazr/o1urNm7Ey/WPiCcowIuvyWOU/vSBea0VYQ==" saltValue="SiomREyUrDZMCiF7dxdpMA==" spinCount="100000" sheet="1" selectLockedCells="1"/>
  <protectedRanges>
    <protectedRange sqref="B3" name="Name"/>
    <protectedRange sqref="B62 B64" name="Fee_1"/>
    <protectedRange sqref="B50:C58" name="Time_1"/>
    <protectedRange sqref="I50:M58 F51:G58 G50" name="Range"/>
    <protectedRange sqref="B10:C24" name="Time_1_1"/>
    <protectedRange sqref="G10:G24 I10:M24" name="Range_1"/>
    <protectedRange sqref="B28:C42" name="Time_1_2"/>
    <protectedRange sqref="G28:G42 I28:M42" name="Range_1_1"/>
    <protectedRange sqref="F10:F24 F28:F42" name="Range_1_1_1"/>
  </protectedRanges>
  <mergeCells count="3">
    <mergeCell ref="E8:J8"/>
    <mergeCell ref="L7:M8"/>
    <mergeCell ref="B1:D1"/>
  </mergeCells>
  <phoneticPr fontId="2" type="noConversion"/>
  <pageMargins left="0.75" right="0.75" top="1" bottom="1" header="0.5" footer="0.5"/>
  <pageSetup scale="63" orientation="landscape" r:id="rId1"/>
  <headerFooter alignWithMargins="0"/>
  <ignoredErrors>
    <ignoredError sqref="B1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68"/>
  <sheetViews>
    <sheetView showGridLines="0" zoomScaleNormal="100" workbookViewId="0">
      <pane ySplit="9" topLeftCell="A10" activePane="bottomLeft" state="frozen"/>
      <selection activeCell="B62" sqref="B62"/>
      <selection pane="bottomLeft" activeCell="F28" activeCellId="1" sqref="F10:F24 F28:F42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75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7" t="s">
        <v>61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Input'!G12</f>
        <v>50617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26"/>
      <c r="H11" s="132" t="str">
        <f t="shared" ref="H11:H24" si="2">IF(C11,(D11)*$N$8,"")</f>
        <v/>
      </c>
      <c r="I11" s="30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26"/>
      <c r="H12" s="132" t="str">
        <f t="shared" si="2"/>
        <v/>
      </c>
      <c r="I12" s="30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26"/>
      <c r="H13" s="132" t="str">
        <f t="shared" si="2"/>
        <v/>
      </c>
      <c r="I13" s="30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26"/>
      <c r="H14" s="132" t="str">
        <f t="shared" si="2"/>
        <v/>
      </c>
      <c r="I14" s="30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26"/>
      <c r="H15" s="132" t="str">
        <f t="shared" si="2"/>
        <v/>
      </c>
      <c r="I15" s="30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26"/>
      <c r="H16" s="132" t="str">
        <f t="shared" si="2"/>
        <v/>
      </c>
      <c r="I16" s="30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26"/>
      <c r="H17" s="132" t="str">
        <f t="shared" si="2"/>
        <v/>
      </c>
      <c r="I17" s="30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26"/>
      <c r="H18" s="132" t="str">
        <f t="shared" si="2"/>
        <v/>
      </c>
      <c r="I18" s="30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26"/>
      <c r="H19" s="132" t="str">
        <f t="shared" si="2"/>
        <v/>
      </c>
      <c r="I19" s="30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26"/>
      <c r="H20" s="132" t="str">
        <f t="shared" si="2"/>
        <v/>
      </c>
      <c r="I20" s="30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26"/>
      <c r="H21" s="132" t="str">
        <f t="shared" si="2"/>
        <v/>
      </c>
      <c r="I21" s="30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26"/>
      <c r="H22" s="132" t="str">
        <f t="shared" si="2"/>
        <v/>
      </c>
      <c r="I22" s="30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26"/>
      <c r="H23" s="132" t="str">
        <f t="shared" si="2"/>
        <v/>
      </c>
      <c r="I23" s="30"/>
      <c r="J23" s="30"/>
      <c r="K23" s="30"/>
      <c r="L23" s="30"/>
      <c r="M23" s="30"/>
    </row>
    <row r="24" spans="1:13" x14ac:dyDescent="0.2">
      <c r="A24" s="29"/>
      <c r="B24" s="30"/>
      <c r="C24" s="31"/>
      <c r="D24" s="34" t="str">
        <f t="shared" si="0"/>
        <v/>
      </c>
      <c r="E24" s="34" t="str">
        <f t="shared" si="1"/>
        <v/>
      </c>
      <c r="F24" s="30"/>
      <c r="G24" s="30"/>
      <c r="H24" s="34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32">
        <f t="shared" si="3"/>
        <v>0</v>
      </c>
      <c r="E25" s="32">
        <f t="shared" si="3"/>
        <v>0</v>
      </c>
      <c r="F25" s="8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49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4">IF(B29,B29*C29,"")</f>
        <v/>
      </c>
      <c r="E29" s="64" t="str">
        <f t="shared" ref="E29:E42" si="5">IF(B29,(D29)*$N$7,"")</f>
        <v/>
      </c>
      <c r="F29" s="30"/>
      <c r="G29" s="126"/>
      <c r="H29" s="132" t="str">
        <f t="shared" ref="H29:H42" si="6">IF(C29,(D29)*$N$8,"")</f>
        <v/>
      </c>
      <c r="I29" s="30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4"/>
        <v/>
      </c>
      <c r="E30" s="64" t="str">
        <f t="shared" si="5"/>
        <v/>
      </c>
      <c r="F30" s="30"/>
      <c r="G30" s="126"/>
      <c r="H30" s="132" t="str">
        <f t="shared" si="6"/>
        <v/>
      </c>
      <c r="I30" s="30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4"/>
        <v/>
      </c>
      <c r="E31" s="64" t="str">
        <f t="shared" si="5"/>
        <v/>
      </c>
      <c r="F31" s="30"/>
      <c r="G31" s="126"/>
      <c r="H31" s="132" t="str">
        <f t="shared" si="6"/>
        <v/>
      </c>
      <c r="I31" s="30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4"/>
        <v/>
      </c>
      <c r="E32" s="64" t="str">
        <f t="shared" si="5"/>
        <v/>
      </c>
      <c r="F32" s="30"/>
      <c r="G32" s="126"/>
      <c r="H32" s="132" t="str">
        <f t="shared" si="6"/>
        <v/>
      </c>
      <c r="I32" s="30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4"/>
        <v/>
      </c>
      <c r="E33" s="64" t="str">
        <f t="shared" si="5"/>
        <v/>
      </c>
      <c r="F33" s="30"/>
      <c r="G33" s="126"/>
      <c r="H33" s="132" t="str">
        <f t="shared" si="6"/>
        <v/>
      </c>
      <c r="I33" s="30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4"/>
        <v/>
      </c>
      <c r="E34" s="64" t="str">
        <f t="shared" si="5"/>
        <v/>
      </c>
      <c r="F34" s="30"/>
      <c r="G34" s="126"/>
      <c r="H34" s="132" t="str">
        <f t="shared" si="6"/>
        <v/>
      </c>
      <c r="I34" s="30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4"/>
        <v/>
      </c>
      <c r="E35" s="64" t="str">
        <f t="shared" si="5"/>
        <v/>
      </c>
      <c r="F35" s="30"/>
      <c r="G35" s="126"/>
      <c r="H35" s="132" t="str">
        <f t="shared" si="6"/>
        <v/>
      </c>
      <c r="I35" s="30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4"/>
        <v/>
      </c>
      <c r="E36" s="64" t="str">
        <f t="shared" si="5"/>
        <v/>
      </c>
      <c r="F36" s="30"/>
      <c r="G36" s="126"/>
      <c r="H36" s="132" t="str">
        <f t="shared" si="6"/>
        <v/>
      </c>
      <c r="I36" s="30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4"/>
        <v/>
      </c>
      <c r="E37" s="64" t="str">
        <f t="shared" si="5"/>
        <v/>
      </c>
      <c r="F37" s="30"/>
      <c r="G37" s="126"/>
      <c r="H37" s="132" t="str">
        <f t="shared" si="6"/>
        <v/>
      </c>
      <c r="I37" s="30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4"/>
        <v/>
      </c>
      <c r="E38" s="64" t="str">
        <f t="shared" si="5"/>
        <v/>
      </c>
      <c r="F38" s="30"/>
      <c r="G38" s="126"/>
      <c r="H38" s="132" t="str">
        <f t="shared" si="6"/>
        <v/>
      </c>
      <c r="I38" s="30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4"/>
        <v/>
      </c>
      <c r="E39" s="64" t="str">
        <f t="shared" si="5"/>
        <v/>
      </c>
      <c r="F39" s="30"/>
      <c r="G39" s="126"/>
      <c r="H39" s="132" t="str">
        <f t="shared" si="6"/>
        <v/>
      </c>
      <c r="I39" s="30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4"/>
        <v/>
      </c>
      <c r="E40" s="64" t="str">
        <f t="shared" si="5"/>
        <v/>
      </c>
      <c r="F40" s="30"/>
      <c r="G40" s="126"/>
      <c r="H40" s="132" t="str">
        <f t="shared" si="6"/>
        <v/>
      </c>
      <c r="I40" s="30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4"/>
        <v/>
      </c>
      <c r="E41" s="64" t="str">
        <f t="shared" si="5"/>
        <v/>
      </c>
      <c r="F41" s="30"/>
      <c r="G41" s="126"/>
      <c r="H41" s="132" t="str">
        <f t="shared" si="6"/>
        <v/>
      </c>
      <c r="I41" s="30"/>
      <c r="J41" s="30"/>
      <c r="K41" s="30"/>
      <c r="L41" s="40"/>
      <c r="M41" s="40"/>
    </row>
    <row r="42" spans="1:13" x14ac:dyDescent="0.2">
      <c r="A42" s="41"/>
      <c r="B42" s="30"/>
      <c r="C42" s="39"/>
      <c r="D42" s="34" t="str">
        <f t="shared" si="4"/>
        <v/>
      </c>
      <c r="E42" s="34" t="str">
        <f t="shared" si="5"/>
        <v/>
      </c>
      <c r="F42" s="30"/>
      <c r="G42" s="30"/>
      <c r="H42" s="34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7">SUM(C28:C42)</f>
        <v>0</v>
      </c>
      <c r="D43" s="32">
        <f t="shared" si="7"/>
        <v>0</v>
      </c>
      <c r="E43" s="32">
        <f t="shared" si="7"/>
        <v>0</v>
      </c>
      <c r="F43" s="8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8">SUM(E25+E43)</f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9">+C45*$N$9</f>
        <v>0</v>
      </c>
      <c r="D47" s="46">
        <f t="shared" si="9"/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 t="shared" si="9"/>
        <v>0</v>
      </c>
      <c r="L47" s="38"/>
      <c r="M47" s="38"/>
    </row>
    <row r="48" spans="1:13" ht="13.5" thickTop="1" x14ac:dyDescent="0.2"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Input'!$G$12/'Data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Input'!$G$12/'Data Input'!$G$32</f>
        <v>0</v>
      </c>
      <c r="E51" s="32" t="str">
        <f t="shared" ref="E51:E57" si="10">IF(D51,(D51)*$N$7,"")</f>
        <v/>
      </c>
      <c r="F51" s="49"/>
      <c r="G51" s="33"/>
      <c r="H51" s="32" t="str">
        <f t="shared" ref="H51:H57" si="11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Input'!$G$12/'Data Input'!$G$32</f>
        <v>0</v>
      </c>
      <c r="E52" s="32" t="str">
        <f t="shared" si="10"/>
        <v/>
      </c>
      <c r="F52" s="49"/>
      <c r="G52" s="33"/>
      <c r="H52" s="32" t="str">
        <f t="shared" si="11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Input'!$G$12/'Data Input'!$G$32</f>
        <v>0</v>
      </c>
      <c r="E53" s="32" t="str">
        <f t="shared" si="10"/>
        <v/>
      </c>
      <c r="F53" s="49"/>
      <c r="G53" s="33"/>
      <c r="H53" s="32" t="str">
        <f t="shared" si="11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Input'!$G$12/'Data Input'!$G$32</f>
        <v>0</v>
      </c>
      <c r="E54" s="32" t="str">
        <f t="shared" si="10"/>
        <v/>
      </c>
      <c r="F54" s="33"/>
      <c r="G54" s="33"/>
      <c r="H54" s="32" t="str">
        <f t="shared" si="11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Input'!$G$12/'Data Input'!$G$32</f>
        <v>0</v>
      </c>
      <c r="E55" s="32" t="str">
        <f t="shared" si="10"/>
        <v/>
      </c>
      <c r="F55" s="33"/>
      <c r="G55" s="33"/>
      <c r="H55" s="32" t="str">
        <f t="shared" si="11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Input'!$G$12/'Data Input'!$G$32</f>
        <v>0</v>
      </c>
      <c r="E56" s="32" t="str">
        <f t="shared" si="10"/>
        <v/>
      </c>
      <c r="F56" s="33"/>
      <c r="G56" s="33"/>
      <c r="H56" s="32" t="str">
        <f t="shared" si="11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Input'!$G$12/'Data Input'!$G$32</f>
        <v>0</v>
      </c>
      <c r="E57" s="32" t="str">
        <f t="shared" si="10"/>
        <v/>
      </c>
      <c r="F57" s="33"/>
      <c r="G57" s="33"/>
      <c r="H57" s="32" t="str">
        <f t="shared" si="11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59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2">SUM(D50:D58)</f>
        <v>0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53"/>
      <c r="E62" s="24"/>
      <c r="F62" s="24"/>
      <c r="G62" s="24"/>
      <c r="H62" s="52"/>
      <c r="I62" s="24"/>
      <c r="J62" s="24"/>
      <c r="K62" s="24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Input'!H12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50QtapB3qcLFMpnmn0yOzcUaBMGCpxqJWzgeC1+o/fw9tZbOd8zOGwJmkd8TS0goKCCbxjP2+tLWADdiqB7UeA==" saltValue="TC71d9oejIiC0/spha35zQ==" spinCount="100000" sheet="1" selectLockedCells="1"/>
  <protectedRanges>
    <protectedRange sqref="B3" name="Name"/>
    <protectedRange sqref="B62 B64" name="Fee_1"/>
    <protectedRange sqref="B50:C58" name="Time_1"/>
    <protectedRange sqref="I50:M58 F54:G58 G50:G53" name="Range_1"/>
    <protectedRange sqref="B10:C24" name="Time_1_1"/>
    <protectedRange sqref="G10:G24 I10:M24" name="Range_1_1"/>
    <protectedRange sqref="B28:C42" name="Time_1_2"/>
    <protectedRange sqref="G28:G42 I28:M42" name="Range_1_2"/>
    <protectedRange sqref="F10:F24 F28:F42" name="Range_1_1_1"/>
  </protectedRanges>
  <mergeCells count="3">
    <mergeCell ref="E8:J8"/>
    <mergeCell ref="L7:M8"/>
    <mergeCell ref="B1:D1"/>
  </mergeCells>
  <phoneticPr fontId="2" type="noConversion"/>
  <pageMargins left="0.75" right="0.75" top="1" bottom="1" header="0.5" footer="0.5"/>
  <pageSetup scale="69" orientation="landscape" r:id="rId1"/>
  <headerFooter alignWithMargins="0"/>
  <ignoredErrors>
    <ignoredError sqref="B1:D2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68"/>
  <sheetViews>
    <sheetView showGridLines="0" zoomScaleNormal="100" workbookViewId="0">
      <pane ySplit="9" topLeftCell="A10" activePane="bottomLeft" state="frozen"/>
      <selection activeCell="B66" sqref="B66"/>
      <selection pane="bottomLeft" activeCell="F10" sqref="F10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76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7" t="s">
        <v>62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Input'!G13</f>
        <v>20970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26"/>
      <c r="H11" s="132" t="str">
        <f t="shared" ref="H11:H24" si="2">IF(C11,(D11)*$N$8,"")</f>
        <v/>
      </c>
      <c r="I11" s="30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26"/>
      <c r="H12" s="132" t="str">
        <f t="shared" si="2"/>
        <v/>
      </c>
      <c r="I12" s="30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26"/>
      <c r="H13" s="132" t="str">
        <f t="shared" si="2"/>
        <v/>
      </c>
      <c r="I13" s="30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26"/>
      <c r="H14" s="132" t="str">
        <f t="shared" si="2"/>
        <v/>
      </c>
      <c r="I14" s="30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26"/>
      <c r="H15" s="132" t="str">
        <f t="shared" si="2"/>
        <v/>
      </c>
      <c r="I15" s="30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26"/>
      <c r="H16" s="132" t="str">
        <f t="shared" si="2"/>
        <v/>
      </c>
      <c r="I16" s="30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26"/>
      <c r="H17" s="132" t="str">
        <f t="shared" si="2"/>
        <v/>
      </c>
      <c r="I17" s="30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26"/>
      <c r="H18" s="132" t="str">
        <f t="shared" si="2"/>
        <v/>
      </c>
      <c r="I18" s="30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26"/>
      <c r="H19" s="132" t="str">
        <f t="shared" si="2"/>
        <v/>
      </c>
      <c r="I19" s="30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26"/>
      <c r="H20" s="132" t="str">
        <f t="shared" si="2"/>
        <v/>
      </c>
      <c r="I20" s="30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26"/>
      <c r="H21" s="132" t="str">
        <f t="shared" si="2"/>
        <v/>
      </c>
      <c r="I21" s="30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26"/>
      <c r="H22" s="132" t="str">
        <f t="shared" si="2"/>
        <v/>
      </c>
      <c r="I22" s="30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26"/>
      <c r="H23" s="132" t="str">
        <f t="shared" si="2"/>
        <v/>
      </c>
      <c r="I23" s="30"/>
      <c r="J23" s="30"/>
      <c r="K23" s="30"/>
      <c r="L23" s="30"/>
      <c r="M23" s="30"/>
    </row>
    <row r="24" spans="1:13" x14ac:dyDescent="0.2">
      <c r="A24" s="29"/>
      <c r="B24" s="30"/>
      <c r="C24" s="31"/>
      <c r="D24" s="34" t="str">
        <f t="shared" si="0"/>
        <v/>
      </c>
      <c r="E24" s="34" t="str">
        <f t="shared" si="1"/>
        <v/>
      </c>
      <c r="F24" s="30"/>
      <c r="G24" s="30"/>
      <c r="H24" s="34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32">
        <f t="shared" si="3"/>
        <v>0</v>
      </c>
      <c r="E25" s="32">
        <f t="shared" si="3"/>
        <v>0</v>
      </c>
      <c r="F25" s="8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49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4">IF(B29,B29*C29,"")</f>
        <v/>
      </c>
      <c r="E29" s="64" t="str">
        <f t="shared" ref="E29:E42" si="5">IF(B29,(D29)*$N$7,"")</f>
        <v/>
      </c>
      <c r="F29" s="30"/>
      <c r="G29" s="126"/>
      <c r="H29" s="132" t="str">
        <f t="shared" ref="H29:H42" si="6">IF(C29,(D29)*$N$8,"")</f>
        <v/>
      </c>
      <c r="I29" s="30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4"/>
        <v/>
      </c>
      <c r="E30" s="64" t="str">
        <f t="shared" si="5"/>
        <v/>
      </c>
      <c r="F30" s="30"/>
      <c r="G30" s="126"/>
      <c r="H30" s="132" t="str">
        <f t="shared" si="6"/>
        <v/>
      </c>
      <c r="I30" s="30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4"/>
        <v/>
      </c>
      <c r="E31" s="64" t="str">
        <f t="shared" si="5"/>
        <v/>
      </c>
      <c r="F31" s="30"/>
      <c r="G31" s="126"/>
      <c r="H31" s="132" t="str">
        <f t="shared" si="6"/>
        <v/>
      </c>
      <c r="I31" s="30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4"/>
        <v/>
      </c>
      <c r="E32" s="64" t="str">
        <f t="shared" si="5"/>
        <v/>
      </c>
      <c r="F32" s="30"/>
      <c r="G32" s="126"/>
      <c r="H32" s="132" t="str">
        <f t="shared" si="6"/>
        <v/>
      </c>
      <c r="I32" s="30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4"/>
        <v/>
      </c>
      <c r="E33" s="64" t="str">
        <f t="shared" si="5"/>
        <v/>
      </c>
      <c r="F33" s="30"/>
      <c r="G33" s="126"/>
      <c r="H33" s="132" t="str">
        <f t="shared" si="6"/>
        <v/>
      </c>
      <c r="I33" s="30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4"/>
        <v/>
      </c>
      <c r="E34" s="64" t="str">
        <f t="shared" si="5"/>
        <v/>
      </c>
      <c r="F34" s="30"/>
      <c r="G34" s="126"/>
      <c r="H34" s="132" t="str">
        <f t="shared" si="6"/>
        <v/>
      </c>
      <c r="I34" s="30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4"/>
        <v/>
      </c>
      <c r="E35" s="64" t="str">
        <f t="shared" si="5"/>
        <v/>
      </c>
      <c r="F35" s="30"/>
      <c r="G35" s="126"/>
      <c r="H35" s="132" t="str">
        <f t="shared" si="6"/>
        <v/>
      </c>
      <c r="I35" s="30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4"/>
        <v/>
      </c>
      <c r="E36" s="64" t="str">
        <f t="shared" si="5"/>
        <v/>
      </c>
      <c r="F36" s="30"/>
      <c r="G36" s="126"/>
      <c r="H36" s="132" t="str">
        <f t="shared" si="6"/>
        <v/>
      </c>
      <c r="I36" s="30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4"/>
        <v/>
      </c>
      <c r="E37" s="64" t="str">
        <f t="shared" si="5"/>
        <v/>
      </c>
      <c r="F37" s="30"/>
      <c r="G37" s="126"/>
      <c r="H37" s="132" t="str">
        <f t="shared" si="6"/>
        <v/>
      </c>
      <c r="I37" s="30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4"/>
        <v/>
      </c>
      <c r="E38" s="64" t="str">
        <f t="shared" si="5"/>
        <v/>
      </c>
      <c r="F38" s="30"/>
      <c r="G38" s="126"/>
      <c r="H38" s="132" t="str">
        <f t="shared" si="6"/>
        <v/>
      </c>
      <c r="I38" s="30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4"/>
        <v/>
      </c>
      <c r="E39" s="64" t="str">
        <f t="shared" si="5"/>
        <v/>
      </c>
      <c r="F39" s="30"/>
      <c r="G39" s="126"/>
      <c r="H39" s="132" t="str">
        <f t="shared" si="6"/>
        <v/>
      </c>
      <c r="I39" s="30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4"/>
        <v/>
      </c>
      <c r="E40" s="64" t="str">
        <f t="shared" si="5"/>
        <v/>
      </c>
      <c r="F40" s="30"/>
      <c r="G40" s="126"/>
      <c r="H40" s="132" t="str">
        <f t="shared" si="6"/>
        <v/>
      </c>
      <c r="I40" s="30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4"/>
        <v/>
      </c>
      <c r="E41" s="64" t="str">
        <f t="shared" si="5"/>
        <v/>
      </c>
      <c r="F41" s="30"/>
      <c r="G41" s="126"/>
      <c r="H41" s="132" t="str">
        <f t="shared" si="6"/>
        <v/>
      </c>
      <c r="I41" s="30"/>
      <c r="J41" s="30"/>
      <c r="K41" s="30"/>
      <c r="L41" s="40"/>
      <c r="M41" s="40"/>
    </row>
    <row r="42" spans="1:13" x14ac:dyDescent="0.2">
      <c r="A42" s="41"/>
      <c r="B42" s="30"/>
      <c r="C42" s="39"/>
      <c r="D42" s="34" t="str">
        <f t="shared" si="4"/>
        <v/>
      </c>
      <c r="E42" s="34" t="str">
        <f t="shared" si="5"/>
        <v/>
      </c>
      <c r="F42" s="30"/>
      <c r="G42" s="30"/>
      <c r="H42" s="34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7">SUM(C28:C42)</f>
        <v>0</v>
      </c>
      <c r="D43" s="32">
        <f t="shared" si="7"/>
        <v>0</v>
      </c>
      <c r="E43" s="32">
        <f t="shared" si="7"/>
        <v>0</v>
      </c>
      <c r="F43" s="8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8">SUM(E25+E43)</f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9">+C45*$N$9</f>
        <v>0</v>
      </c>
      <c r="D47" s="46">
        <f t="shared" si="9"/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 t="shared" si="9"/>
        <v>0</v>
      </c>
      <c r="L47" s="38"/>
      <c r="M47" s="38"/>
    </row>
    <row r="48" spans="1:13" ht="13.5" thickTop="1" x14ac:dyDescent="0.2"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Input'!$G$13/'Data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Input'!$G$13/'Data Input'!$G$32</f>
        <v>0</v>
      </c>
      <c r="E51" s="32" t="str">
        <f t="shared" ref="E51:E57" si="10">IF(D51,(D51)*$N$7,"")</f>
        <v/>
      </c>
      <c r="F51" s="49"/>
      <c r="G51" s="33"/>
      <c r="H51" s="32" t="str">
        <f t="shared" ref="H51:H57" si="11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Input'!$G$13/'Data Input'!$G$32</f>
        <v>0</v>
      </c>
      <c r="E52" s="32" t="str">
        <f t="shared" si="10"/>
        <v/>
      </c>
      <c r="F52" s="49"/>
      <c r="G52" s="33"/>
      <c r="H52" s="32" t="str">
        <f t="shared" si="11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Input'!$G$13/'Data Input'!$G$32</f>
        <v>0</v>
      </c>
      <c r="E53" s="32" t="str">
        <f t="shared" si="10"/>
        <v/>
      </c>
      <c r="F53" s="49"/>
      <c r="G53" s="33"/>
      <c r="H53" s="32" t="str">
        <f t="shared" si="11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Input'!$G$13/'Data Input'!$G$32</f>
        <v>0</v>
      </c>
      <c r="E54" s="32" t="str">
        <f t="shared" si="10"/>
        <v/>
      </c>
      <c r="F54" s="33"/>
      <c r="G54" s="33"/>
      <c r="H54" s="32" t="str">
        <f t="shared" si="11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Input'!$G$13/'Data Input'!$G$32</f>
        <v>0</v>
      </c>
      <c r="E55" s="32" t="str">
        <f t="shared" si="10"/>
        <v/>
      </c>
      <c r="F55" s="33"/>
      <c r="G55" s="33"/>
      <c r="H55" s="32" t="str">
        <f t="shared" si="11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Input'!$G$13/'Data Input'!$G$32</f>
        <v>0</v>
      </c>
      <c r="E56" s="32" t="str">
        <f t="shared" si="10"/>
        <v/>
      </c>
      <c r="F56" s="33"/>
      <c r="G56" s="33"/>
      <c r="H56" s="32" t="str">
        <f t="shared" si="11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Input'!$G$13/'Data Input'!$G$32</f>
        <v>0</v>
      </c>
      <c r="E57" s="32" t="str">
        <f t="shared" si="10"/>
        <v/>
      </c>
      <c r="F57" s="33"/>
      <c r="G57" s="33"/>
      <c r="H57" s="32" t="str">
        <f t="shared" si="11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59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2">SUM(D50:D58)</f>
        <v>0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53"/>
      <c r="E62" s="24"/>
      <c r="F62" s="24"/>
      <c r="G62" s="24"/>
      <c r="H62" s="52"/>
      <c r="I62" s="24"/>
      <c r="J62" s="24"/>
      <c r="K62" s="24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Input'!H13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1IB18NDaaXkDH2Uf22rnzcoM5oaMMN17QfpysbnLOw5hZ5NdGgoHzhaiLLklnA2nH4S8mjJOp4vO7K+rkQhtkg==" saltValue="Vg9Jvv+6T87ZA1lwBJi5tQ==" spinCount="100000" sheet="1" selectLockedCells="1"/>
  <protectedRanges>
    <protectedRange sqref="B3" name="Name"/>
    <protectedRange sqref="B62 B64" name="Fee_1"/>
    <protectedRange sqref="B50:C58" name="Time_1"/>
    <protectedRange sqref="I50:M58 F54:G58 G50:G53" name="Range_1"/>
    <protectedRange sqref="B10:C24" name="Time_1_2"/>
    <protectedRange sqref="G10:G24 I10:M24" name="Range_1_2"/>
    <protectedRange sqref="B28:C42" name="Time_1_4"/>
    <protectedRange sqref="G28:G42 I28:M42" name="Range_1_4"/>
    <protectedRange sqref="F10:F24 F28:F42" name="Range_1_1"/>
  </protectedRanges>
  <mergeCells count="3">
    <mergeCell ref="B1:D1"/>
    <mergeCell ref="L7:M8"/>
    <mergeCell ref="E8:J8"/>
  </mergeCells>
  <pageMargins left="0.75" right="0.75" top="1" bottom="1" header="0.5" footer="0.5"/>
  <pageSetup scale="69" orientation="landscape" r:id="rId1"/>
  <headerFooter alignWithMargins="0"/>
  <ignoredErrors>
    <ignoredError sqref="B1:D2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68"/>
  <sheetViews>
    <sheetView showGridLines="0" zoomScaleNormal="100" workbookViewId="0">
      <pane ySplit="9" topLeftCell="A10" activePane="bottomLeft" state="frozen"/>
      <selection activeCell="B62" sqref="B62"/>
      <selection pane="bottomLeft" activeCell="F28" activeCellId="1" sqref="F10:F24 F28:F42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37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77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7" t="s">
        <v>63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Input'!G14</f>
        <v>1800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79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26"/>
      <c r="H11" s="132" t="str">
        <f t="shared" ref="H11:H24" si="2">IF(C11,(D11)*$N$8,"")</f>
        <v/>
      </c>
      <c r="I11" s="30"/>
      <c r="J11" s="30"/>
      <c r="K11" s="30"/>
      <c r="L11" s="79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26"/>
      <c r="H12" s="132" t="str">
        <f t="shared" si="2"/>
        <v/>
      </c>
      <c r="I12" s="30"/>
      <c r="J12" s="30"/>
      <c r="K12" s="30"/>
      <c r="L12" s="79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26"/>
      <c r="H13" s="132" t="str">
        <f t="shared" si="2"/>
        <v/>
      </c>
      <c r="I13" s="30"/>
      <c r="J13" s="30"/>
      <c r="K13" s="30"/>
      <c r="L13" s="79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26"/>
      <c r="H14" s="132" t="str">
        <f t="shared" si="2"/>
        <v/>
      </c>
      <c r="I14" s="30"/>
      <c r="J14" s="30"/>
      <c r="K14" s="30"/>
      <c r="L14" s="79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26"/>
      <c r="H15" s="132" t="str">
        <f t="shared" si="2"/>
        <v/>
      </c>
      <c r="I15" s="30"/>
      <c r="J15" s="30"/>
      <c r="K15" s="30"/>
      <c r="L15" s="79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26"/>
      <c r="H16" s="132" t="str">
        <f t="shared" si="2"/>
        <v/>
      </c>
      <c r="I16" s="30"/>
      <c r="J16" s="30"/>
      <c r="K16" s="30"/>
      <c r="L16" s="79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26"/>
      <c r="H17" s="132" t="str">
        <f t="shared" si="2"/>
        <v/>
      </c>
      <c r="I17" s="30"/>
      <c r="J17" s="30"/>
      <c r="K17" s="30"/>
      <c r="L17" s="79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26"/>
      <c r="H18" s="132" t="str">
        <f t="shared" si="2"/>
        <v/>
      </c>
      <c r="I18" s="30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26"/>
      <c r="H19" s="132" t="str">
        <f t="shared" si="2"/>
        <v/>
      </c>
      <c r="I19" s="30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26"/>
      <c r="H20" s="132" t="str">
        <f t="shared" si="2"/>
        <v/>
      </c>
      <c r="I20" s="30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26"/>
      <c r="H21" s="132" t="str">
        <f t="shared" si="2"/>
        <v/>
      </c>
      <c r="I21" s="30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26"/>
      <c r="H22" s="132" t="str">
        <f t="shared" si="2"/>
        <v/>
      </c>
      <c r="I22" s="30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26"/>
      <c r="H23" s="132" t="str">
        <f t="shared" si="2"/>
        <v/>
      </c>
      <c r="I23" s="30"/>
      <c r="J23" s="30"/>
      <c r="K23" s="30"/>
      <c r="L23" s="30"/>
      <c r="M23" s="30"/>
    </row>
    <row r="24" spans="1:13" x14ac:dyDescent="0.2">
      <c r="A24" s="29"/>
      <c r="B24" s="30"/>
      <c r="C24" s="31"/>
      <c r="D24" s="34" t="str">
        <f t="shared" si="0"/>
        <v/>
      </c>
      <c r="E24" s="34" t="str">
        <f t="shared" si="1"/>
        <v/>
      </c>
      <c r="F24" s="30"/>
      <c r="G24" s="30"/>
      <c r="H24" s="34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32">
        <f t="shared" si="3"/>
        <v>0</v>
      </c>
      <c r="E25" s="32">
        <f t="shared" si="3"/>
        <v>0</v>
      </c>
      <c r="F25" s="8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49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4">IF(B29,B29*C29,"")</f>
        <v/>
      </c>
      <c r="E29" s="64" t="str">
        <f t="shared" ref="E29:E42" si="5">IF(B29,(D29)*$N$7,"")</f>
        <v/>
      </c>
      <c r="F29" s="30"/>
      <c r="G29" s="126"/>
      <c r="H29" s="132" t="str">
        <f t="shared" ref="H29:H42" si="6">IF(C29,(D29)*$N$8,"")</f>
        <v/>
      </c>
      <c r="I29" s="30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4"/>
        <v/>
      </c>
      <c r="E30" s="64" t="str">
        <f t="shared" si="5"/>
        <v/>
      </c>
      <c r="F30" s="30"/>
      <c r="G30" s="126"/>
      <c r="H30" s="132" t="str">
        <f t="shared" si="6"/>
        <v/>
      </c>
      <c r="I30" s="30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4"/>
        <v/>
      </c>
      <c r="E31" s="64" t="str">
        <f t="shared" si="5"/>
        <v/>
      </c>
      <c r="F31" s="30"/>
      <c r="G31" s="126"/>
      <c r="H31" s="132" t="str">
        <f t="shared" si="6"/>
        <v/>
      </c>
      <c r="I31" s="30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4"/>
        <v/>
      </c>
      <c r="E32" s="64" t="str">
        <f t="shared" si="5"/>
        <v/>
      </c>
      <c r="F32" s="30"/>
      <c r="G32" s="126"/>
      <c r="H32" s="132" t="str">
        <f t="shared" si="6"/>
        <v/>
      </c>
      <c r="I32" s="30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4"/>
        <v/>
      </c>
      <c r="E33" s="64" t="str">
        <f t="shared" si="5"/>
        <v/>
      </c>
      <c r="F33" s="30"/>
      <c r="G33" s="126"/>
      <c r="H33" s="132" t="str">
        <f t="shared" si="6"/>
        <v/>
      </c>
      <c r="I33" s="30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4"/>
        <v/>
      </c>
      <c r="E34" s="64" t="str">
        <f t="shared" si="5"/>
        <v/>
      </c>
      <c r="F34" s="30"/>
      <c r="G34" s="126"/>
      <c r="H34" s="132" t="str">
        <f t="shared" si="6"/>
        <v/>
      </c>
      <c r="I34" s="30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4"/>
        <v/>
      </c>
      <c r="E35" s="64" t="str">
        <f t="shared" si="5"/>
        <v/>
      </c>
      <c r="F35" s="30"/>
      <c r="G35" s="126"/>
      <c r="H35" s="132" t="str">
        <f t="shared" si="6"/>
        <v/>
      </c>
      <c r="I35" s="30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4"/>
        <v/>
      </c>
      <c r="E36" s="64" t="str">
        <f t="shared" si="5"/>
        <v/>
      </c>
      <c r="F36" s="30"/>
      <c r="G36" s="126"/>
      <c r="H36" s="132" t="str">
        <f t="shared" si="6"/>
        <v/>
      </c>
      <c r="I36" s="30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4"/>
        <v/>
      </c>
      <c r="E37" s="64" t="str">
        <f t="shared" si="5"/>
        <v/>
      </c>
      <c r="F37" s="30"/>
      <c r="G37" s="126"/>
      <c r="H37" s="132" t="str">
        <f t="shared" si="6"/>
        <v/>
      </c>
      <c r="I37" s="30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4"/>
        <v/>
      </c>
      <c r="E38" s="64" t="str">
        <f t="shared" si="5"/>
        <v/>
      </c>
      <c r="F38" s="30"/>
      <c r="G38" s="126"/>
      <c r="H38" s="132" t="str">
        <f t="shared" si="6"/>
        <v/>
      </c>
      <c r="I38" s="30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4"/>
        <v/>
      </c>
      <c r="E39" s="64" t="str">
        <f t="shared" si="5"/>
        <v/>
      </c>
      <c r="F39" s="30"/>
      <c r="G39" s="126"/>
      <c r="H39" s="132" t="str">
        <f t="shared" si="6"/>
        <v/>
      </c>
      <c r="I39" s="30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4"/>
        <v/>
      </c>
      <c r="E40" s="64" t="str">
        <f t="shared" si="5"/>
        <v/>
      </c>
      <c r="F40" s="30"/>
      <c r="G40" s="126"/>
      <c r="H40" s="132" t="str">
        <f t="shared" si="6"/>
        <v/>
      </c>
      <c r="I40" s="30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4"/>
        <v/>
      </c>
      <c r="E41" s="64" t="str">
        <f t="shared" si="5"/>
        <v/>
      </c>
      <c r="F41" s="30"/>
      <c r="G41" s="126"/>
      <c r="H41" s="132" t="str">
        <f t="shared" si="6"/>
        <v/>
      </c>
      <c r="I41" s="30"/>
      <c r="J41" s="30"/>
      <c r="K41" s="30"/>
      <c r="L41" s="40"/>
      <c r="M41" s="40"/>
    </row>
    <row r="42" spans="1:13" x14ac:dyDescent="0.2">
      <c r="A42" s="41"/>
      <c r="B42" s="30"/>
      <c r="C42" s="39"/>
      <c r="D42" s="34" t="str">
        <f t="shared" si="4"/>
        <v/>
      </c>
      <c r="E42" s="34" t="str">
        <f t="shared" si="5"/>
        <v/>
      </c>
      <c r="F42" s="30"/>
      <c r="G42" s="30"/>
      <c r="H42" s="34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7">SUM(C28:C42)</f>
        <v>0</v>
      </c>
      <c r="D43" s="32">
        <f t="shared" si="7"/>
        <v>0</v>
      </c>
      <c r="E43" s="32">
        <f t="shared" si="7"/>
        <v>0</v>
      </c>
      <c r="F43" s="8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 t="shared" ref="D45:K45" si="8">SUM(D25+D43)</f>
        <v>0</v>
      </c>
      <c r="E45" s="32">
        <f t="shared" si="8"/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9">+C45*$N$9</f>
        <v>0</v>
      </c>
      <c r="D47" s="46">
        <f t="shared" si="9"/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 t="shared" si="9"/>
        <v>0</v>
      </c>
      <c r="L47" s="38"/>
      <c r="M47" s="38"/>
    </row>
    <row r="48" spans="1:13" ht="13.5" thickTop="1" x14ac:dyDescent="0.2"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Input'!$G$14/'Data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Input'!$G$14/'Data Input'!$G$32</f>
        <v>0</v>
      </c>
      <c r="E51" s="32" t="str">
        <f t="shared" ref="E51:E57" si="10">IF(D51,(D51)*$N$7,"")</f>
        <v/>
      </c>
      <c r="F51" s="49"/>
      <c r="G51" s="33"/>
      <c r="H51" s="32" t="str">
        <f t="shared" ref="H51:H57" si="11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Input'!$G$14/'Data Input'!$G$32</f>
        <v>0</v>
      </c>
      <c r="E52" s="32" t="str">
        <f t="shared" si="10"/>
        <v/>
      </c>
      <c r="F52" s="49"/>
      <c r="G52" s="33"/>
      <c r="H52" s="32" t="str">
        <f t="shared" si="11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Input'!$G$14/'Data Input'!$G$32</f>
        <v>0</v>
      </c>
      <c r="E53" s="32" t="str">
        <f t="shared" si="10"/>
        <v/>
      </c>
      <c r="F53" s="49"/>
      <c r="G53" s="33"/>
      <c r="H53" s="32" t="str">
        <f t="shared" si="11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Input'!$G$14/'Data Input'!$G$32</f>
        <v>0</v>
      </c>
      <c r="E54" s="32" t="str">
        <f t="shared" si="10"/>
        <v/>
      </c>
      <c r="F54" s="33"/>
      <c r="G54" s="33"/>
      <c r="H54" s="32" t="str">
        <f t="shared" si="11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Input'!$G$14/'Data Input'!$G$32</f>
        <v>0</v>
      </c>
      <c r="E55" s="32" t="str">
        <f t="shared" si="10"/>
        <v/>
      </c>
      <c r="F55" s="33"/>
      <c r="G55" s="33"/>
      <c r="H55" s="32" t="str">
        <f t="shared" si="11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Input'!$G$14/'Data Input'!$G$32</f>
        <v>0</v>
      </c>
      <c r="E56" s="32" t="str">
        <f t="shared" si="10"/>
        <v/>
      </c>
      <c r="F56" s="33"/>
      <c r="G56" s="33"/>
      <c r="H56" s="32" t="str">
        <f t="shared" si="11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50"/>
      <c r="D57" s="32">
        <f>+'Data Input'!C18*'Data Input'!$G$14/'Data Input'!$G$32</f>
        <v>0</v>
      </c>
      <c r="E57" s="32" t="str">
        <f t="shared" si="10"/>
        <v/>
      </c>
      <c r="F57" s="33"/>
      <c r="G57" s="33"/>
      <c r="H57" s="32" t="str">
        <f t="shared" si="11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59"/>
      <c r="E58" s="34"/>
      <c r="F58" s="34"/>
      <c r="G58" s="34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2">SUM(D50:D58)</f>
        <v>0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53"/>
      <c r="E62" s="24"/>
      <c r="F62" s="24"/>
      <c r="G62" s="24"/>
      <c r="H62" s="52"/>
      <c r="I62" s="24"/>
      <c r="J62" s="24"/>
      <c r="K62" s="24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Input'!H14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exmm+qHBwi0nVvYpB0WZjLENwWPS8GToGCkWGqekim3yHg/z91Guqw/oWXCL0clcQm74flDedrRW/lbElq/rUg==" saltValue="B5G6z+JBy0s905zoSzVf7g==" spinCount="100000" sheet="1" selectLockedCells="1"/>
  <protectedRanges>
    <protectedRange sqref="B3" name="Name"/>
    <protectedRange sqref="B62 B64" name="Fee_1"/>
    <protectedRange sqref="B10:C17 B50:C58" name="Time_1"/>
    <protectedRange sqref="G10:G17 I10:M17 I50:M58 F54:G58 G50:G53" name="Range_1"/>
    <protectedRange sqref="B18:C24" name="Time_1_2_2"/>
    <protectedRange sqref="I18:M24 G18:G24" name="Range_1_2_2"/>
    <protectedRange sqref="B28:C42" name="Time_1_3"/>
    <protectedRange sqref="G28:G42 I28:M42" name="Range_1_3"/>
    <protectedRange sqref="F10:F24 F28:F42" name="Range_1_1"/>
  </protectedRanges>
  <mergeCells count="3">
    <mergeCell ref="B1:D1"/>
    <mergeCell ref="L7:M8"/>
    <mergeCell ref="E8:J8"/>
  </mergeCells>
  <pageMargins left="0.75" right="0.75" top="1" bottom="1" header="0.5" footer="0.5"/>
  <pageSetup scale="69" orientation="landscape" r:id="rId1"/>
  <headerFooter alignWithMargins="0"/>
  <ignoredErrors>
    <ignoredError sqref="B1:D2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68"/>
  <sheetViews>
    <sheetView showGridLines="0" zoomScaleNormal="100" workbookViewId="0">
      <pane ySplit="9" topLeftCell="A10" activePane="bottomLeft" state="frozen"/>
      <selection activeCell="B62" sqref="B62"/>
      <selection pane="bottomLeft" activeCell="F28" activeCellId="1" sqref="F10:F24 F28:F42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8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78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7" t="s">
        <v>64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Input'!G15</f>
        <v>5500</v>
      </c>
      <c r="C6" s="23"/>
      <c r="D6" s="23"/>
      <c r="E6" s="23"/>
    </row>
    <row r="7" spans="1:14" x14ac:dyDescent="0.2">
      <c r="B7" s="77"/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0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26"/>
      <c r="H11" s="132" t="str">
        <f t="shared" ref="H11:H24" si="2">IF(C11,(D11)*$N$8,"")</f>
        <v/>
      </c>
      <c r="I11" s="30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26"/>
      <c r="H12" s="132" t="str">
        <f t="shared" si="2"/>
        <v/>
      </c>
      <c r="I12" s="30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26"/>
      <c r="H13" s="132" t="str">
        <f t="shared" si="2"/>
        <v/>
      </c>
      <c r="I13" s="30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26"/>
      <c r="H14" s="132" t="str">
        <f t="shared" si="2"/>
        <v/>
      </c>
      <c r="I14" s="30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26"/>
      <c r="H15" s="132" t="str">
        <f t="shared" si="2"/>
        <v/>
      </c>
      <c r="I15" s="30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26"/>
      <c r="H16" s="132" t="str">
        <f t="shared" si="2"/>
        <v/>
      </c>
      <c r="I16" s="30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26"/>
      <c r="H17" s="132" t="str">
        <f t="shared" si="2"/>
        <v/>
      </c>
      <c r="I17" s="30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26"/>
      <c r="H18" s="132" t="str">
        <f t="shared" si="2"/>
        <v/>
      </c>
      <c r="I18" s="30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26"/>
      <c r="H19" s="132" t="str">
        <f t="shared" si="2"/>
        <v/>
      </c>
      <c r="I19" s="30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26"/>
      <c r="H20" s="132" t="str">
        <f t="shared" si="2"/>
        <v/>
      </c>
      <c r="I20" s="30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26"/>
      <c r="H21" s="132" t="str">
        <f t="shared" si="2"/>
        <v/>
      </c>
      <c r="I21" s="30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26"/>
      <c r="H22" s="132" t="str">
        <f t="shared" si="2"/>
        <v/>
      </c>
      <c r="I22" s="30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26"/>
      <c r="H23" s="132" t="str">
        <f t="shared" si="2"/>
        <v/>
      </c>
      <c r="I23" s="30"/>
      <c r="J23" s="30"/>
      <c r="K23" s="30"/>
      <c r="L23" s="30"/>
      <c r="M23" s="30"/>
    </row>
    <row r="24" spans="1:13" x14ac:dyDescent="0.2">
      <c r="A24" s="29"/>
      <c r="B24" s="30"/>
      <c r="C24" s="31"/>
      <c r="D24" s="34" t="str">
        <f t="shared" si="0"/>
        <v/>
      </c>
      <c r="E24" s="34" t="str">
        <f t="shared" si="1"/>
        <v/>
      </c>
      <c r="F24" s="30"/>
      <c r="G24" s="30"/>
      <c r="H24" s="34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32">
        <f t="shared" si="3"/>
        <v>0</v>
      </c>
      <c r="E25" s="32">
        <f t="shared" si="3"/>
        <v>0</v>
      </c>
      <c r="F25" s="8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49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4">IF(B29,B29*C29,"")</f>
        <v/>
      </c>
      <c r="E29" s="64" t="str">
        <f t="shared" ref="E29:E42" si="5">IF(B29,(D29)*$N$7,"")</f>
        <v/>
      </c>
      <c r="F29" s="30"/>
      <c r="G29" s="126"/>
      <c r="H29" s="132" t="str">
        <f t="shared" ref="H29:H42" si="6">IF(C29,(D29)*$N$8,"")</f>
        <v/>
      </c>
      <c r="I29" s="30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4"/>
        <v/>
      </c>
      <c r="E30" s="64" t="str">
        <f t="shared" si="5"/>
        <v/>
      </c>
      <c r="F30" s="30"/>
      <c r="G30" s="126"/>
      <c r="H30" s="132" t="str">
        <f t="shared" si="6"/>
        <v/>
      </c>
      <c r="I30" s="30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4"/>
        <v/>
      </c>
      <c r="E31" s="64" t="str">
        <f t="shared" si="5"/>
        <v/>
      </c>
      <c r="F31" s="30"/>
      <c r="G31" s="126"/>
      <c r="H31" s="132" t="str">
        <f t="shared" si="6"/>
        <v/>
      </c>
      <c r="I31" s="30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4"/>
        <v/>
      </c>
      <c r="E32" s="64" t="str">
        <f t="shared" si="5"/>
        <v/>
      </c>
      <c r="F32" s="30"/>
      <c r="G32" s="126"/>
      <c r="H32" s="132" t="str">
        <f t="shared" si="6"/>
        <v/>
      </c>
      <c r="I32" s="30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4"/>
        <v/>
      </c>
      <c r="E33" s="64" t="str">
        <f t="shared" si="5"/>
        <v/>
      </c>
      <c r="F33" s="30"/>
      <c r="G33" s="126"/>
      <c r="H33" s="132" t="str">
        <f t="shared" si="6"/>
        <v/>
      </c>
      <c r="I33" s="30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4"/>
        <v/>
      </c>
      <c r="E34" s="64" t="str">
        <f t="shared" si="5"/>
        <v/>
      </c>
      <c r="F34" s="30"/>
      <c r="G34" s="126"/>
      <c r="H34" s="132" t="str">
        <f t="shared" si="6"/>
        <v/>
      </c>
      <c r="I34" s="30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4"/>
        <v/>
      </c>
      <c r="E35" s="64" t="str">
        <f t="shared" si="5"/>
        <v/>
      </c>
      <c r="F35" s="30"/>
      <c r="G35" s="126"/>
      <c r="H35" s="132" t="str">
        <f t="shared" si="6"/>
        <v/>
      </c>
      <c r="I35" s="30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4"/>
        <v/>
      </c>
      <c r="E36" s="64" t="str">
        <f t="shared" si="5"/>
        <v/>
      </c>
      <c r="F36" s="30"/>
      <c r="G36" s="126"/>
      <c r="H36" s="132" t="str">
        <f t="shared" si="6"/>
        <v/>
      </c>
      <c r="I36" s="30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4"/>
        <v/>
      </c>
      <c r="E37" s="64" t="str">
        <f t="shared" si="5"/>
        <v/>
      </c>
      <c r="F37" s="30"/>
      <c r="G37" s="126"/>
      <c r="H37" s="132" t="str">
        <f t="shared" si="6"/>
        <v/>
      </c>
      <c r="I37" s="30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4"/>
        <v/>
      </c>
      <c r="E38" s="64" t="str">
        <f t="shared" si="5"/>
        <v/>
      </c>
      <c r="F38" s="30"/>
      <c r="G38" s="126"/>
      <c r="H38" s="132" t="str">
        <f t="shared" si="6"/>
        <v/>
      </c>
      <c r="I38" s="30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4"/>
        <v/>
      </c>
      <c r="E39" s="64" t="str">
        <f t="shared" si="5"/>
        <v/>
      </c>
      <c r="F39" s="30"/>
      <c r="G39" s="126"/>
      <c r="H39" s="132" t="str">
        <f t="shared" si="6"/>
        <v/>
      </c>
      <c r="I39" s="30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4"/>
        <v/>
      </c>
      <c r="E40" s="64" t="str">
        <f t="shared" si="5"/>
        <v/>
      </c>
      <c r="F40" s="30"/>
      <c r="G40" s="126"/>
      <c r="H40" s="132" t="str">
        <f t="shared" si="6"/>
        <v/>
      </c>
      <c r="I40" s="30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4"/>
        <v/>
      </c>
      <c r="E41" s="64" t="str">
        <f t="shared" si="5"/>
        <v/>
      </c>
      <c r="F41" s="30"/>
      <c r="G41" s="126"/>
      <c r="H41" s="132" t="str">
        <f t="shared" si="6"/>
        <v/>
      </c>
      <c r="I41" s="30"/>
      <c r="J41" s="30"/>
      <c r="K41" s="30"/>
      <c r="L41" s="40"/>
      <c r="M41" s="40"/>
    </row>
    <row r="42" spans="1:13" x14ac:dyDescent="0.2">
      <c r="A42" s="41"/>
      <c r="B42" s="30"/>
      <c r="C42" s="39"/>
      <c r="D42" s="34" t="str">
        <f t="shared" si="4"/>
        <v/>
      </c>
      <c r="E42" s="34" t="str">
        <f t="shared" si="5"/>
        <v/>
      </c>
      <c r="F42" s="30"/>
      <c r="G42" s="30"/>
      <c r="H42" s="34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7">SUM(C28:C42)</f>
        <v>0</v>
      </c>
      <c r="D43" s="32">
        <f t="shared" si="7"/>
        <v>0</v>
      </c>
      <c r="E43" s="32">
        <f t="shared" si="7"/>
        <v>0</v>
      </c>
      <c r="F43" s="8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8">SUM(E25+E43)</f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9">+C45*$N$9</f>
        <v>0</v>
      </c>
      <c r="D47" s="46">
        <f t="shared" si="9"/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 t="shared" si="9"/>
        <v>0</v>
      </c>
      <c r="L47" s="38"/>
      <c r="M47" s="38"/>
    </row>
    <row r="48" spans="1:13" ht="13.5" thickTop="1" x14ac:dyDescent="0.2"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Input'!$G$15/'Data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Input'!$G$15/'Data Input'!$G$32</f>
        <v>0</v>
      </c>
      <c r="E51" s="32" t="str">
        <f t="shared" ref="E51:E57" si="10">IF(D51,(D51)*$N$7,"")</f>
        <v/>
      </c>
      <c r="F51" s="49"/>
      <c r="G51" s="33"/>
      <c r="H51" s="32" t="str">
        <f t="shared" ref="H51:H57" si="11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Input'!$G$15/'Data Input'!$G$32</f>
        <v>0</v>
      </c>
      <c r="E52" s="32" t="str">
        <f t="shared" si="10"/>
        <v/>
      </c>
      <c r="F52" s="49"/>
      <c r="G52" s="33"/>
      <c r="H52" s="32" t="str">
        <f t="shared" si="11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Input'!$G$15/'Data Input'!$G$32</f>
        <v>0</v>
      </c>
      <c r="E53" s="32" t="str">
        <f t="shared" si="10"/>
        <v/>
      </c>
      <c r="F53" s="49"/>
      <c r="G53" s="33"/>
      <c r="H53" s="32" t="str">
        <f t="shared" si="11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Input'!$G$15/'Data Input'!$G$32</f>
        <v>0</v>
      </c>
      <c r="E54" s="32" t="str">
        <f t="shared" si="10"/>
        <v/>
      </c>
      <c r="F54" s="33"/>
      <c r="G54" s="33"/>
      <c r="H54" s="32" t="str">
        <f t="shared" si="11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Input'!$G$15/'Data Input'!$G$32</f>
        <v>0</v>
      </c>
      <c r="E55" s="32" t="str">
        <f t="shared" si="10"/>
        <v/>
      </c>
      <c r="F55" s="33"/>
      <c r="G55" s="33"/>
      <c r="H55" s="32" t="str">
        <f t="shared" si="11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Input'!$G$15/'Data Input'!$G$32</f>
        <v>0</v>
      </c>
      <c r="E56" s="32" t="str">
        <f t="shared" si="10"/>
        <v/>
      </c>
      <c r="F56" s="33"/>
      <c r="G56" s="33"/>
      <c r="H56" s="32" t="str">
        <f t="shared" si="11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Input'!$G$15/'Data Input'!$G$32</f>
        <v>0</v>
      </c>
      <c r="E57" s="32" t="str">
        <f t="shared" si="10"/>
        <v/>
      </c>
      <c r="F57" s="33"/>
      <c r="G57" s="33"/>
      <c r="H57" s="32" t="str">
        <f t="shared" si="11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59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2">SUM(D50:D58)</f>
        <v>0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3"/>
      <c r="M59" s="33"/>
    </row>
    <row r="60" spans="1:13" x14ac:dyDescent="0.2">
      <c r="B60" s="33"/>
      <c r="C60" s="19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53"/>
      <c r="E62" s="24"/>
      <c r="F62" s="24"/>
      <c r="G62" s="24"/>
      <c r="H62" s="52"/>
      <c r="I62" s="24"/>
      <c r="J62" s="24"/>
      <c r="K62" s="24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Input'!H15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GeLXXqpnsIAWmvlhBRpKjGPqNxFnR2XtItc+Kr3fgBLQhcfiWK+yXfhQzJ7XDhh1YX/UQ48nj0pDSaFToeLYNw==" saltValue="9c2DJ8lBgFpsDKTVVOcMsg==" spinCount="100000" sheet="1" selectLockedCells="1"/>
  <protectedRanges>
    <protectedRange sqref="B3" name="Name"/>
    <protectedRange sqref="B62 B64" name="Fee_1"/>
    <protectedRange sqref="B50:C58" name="Time_1"/>
    <protectedRange sqref="I50:M58 F54:G58 G50:G53" name="Range_1"/>
    <protectedRange sqref="B10:C24" name="Time_1_2_1"/>
    <protectedRange sqref="G10:G24 I10:M24" name="Range_1_2_1"/>
    <protectedRange sqref="B28:C42" name="Time_1_1"/>
    <protectedRange sqref="G28:G42 I28:M42" name="Range_1_1"/>
    <protectedRange sqref="F10:F24 F28:F42" name="Range_1_1_1"/>
  </protectedRanges>
  <mergeCells count="3">
    <mergeCell ref="E8:J8"/>
    <mergeCell ref="L7:M8"/>
    <mergeCell ref="B1:D1"/>
  </mergeCells>
  <phoneticPr fontId="4" type="noConversion"/>
  <pageMargins left="0.75" right="0.75" top="1" bottom="1" header="0.5" footer="0.5"/>
  <pageSetup scale="69" orientation="landscape" r:id="rId1"/>
  <headerFooter alignWithMargins="0"/>
  <ignoredErrors>
    <ignoredError sqref="B1:D2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68"/>
  <sheetViews>
    <sheetView showGridLines="0" zoomScaleNormal="100" workbookViewId="0">
      <pane ySplit="9" topLeftCell="A10" activePane="bottomLeft" state="frozen"/>
      <selection activeCell="B62" sqref="B62"/>
      <selection pane="bottomLeft" activeCell="F28" activeCellId="1" sqref="F10:F24 F28:F42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87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79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3" t="s">
        <v>65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8">
        <f>+'Data Input'!G16</f>
        <v>67235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9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9"/>
      <c r="M8" s="139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26"/>
      <c r="H11" s="132" t="str">
        <f t="shared" ref="H11:H24" si="2">IF(C11,(D11)*$N$8,"")</f>
        <v/>
      </c>
      <c r="I11" s="30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26"/>
      <c r="H12" s="132" t="str">
        <f t="shared" si="2"/>
        <v/>
      </c>
      <c r="I12" s="30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26"/>
      <c r="H13" s="132" t="str">
        <f t="shared" si="2"/>
        <v/>
      </c>
      <c r="I13" s="30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26"/>
      <c r="H14" s="132" t="str">
        <f t="shared" si="2"/>
        <v/>
      </c>
      <c r="I14" s="30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26"/>
      <c r="H15" s="132" t="str">
        <f t="shared" si="2"/>
        <v/>
      </c>
      <c r="I15" s="30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26"/>
      <c r="H16" s="132" t="str">
        <f t="shared" si="2"/>
        <v/>
      </c>
      <c r="I16" s="30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26"/>
      <c r="H17" s="132" t="str">
        <f t="shared" si="2"/>
        <v/>
      </c>
      <c r="I17" s="30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26"/>
      <c r="H18" s="132" t="str">
        <f t="shared" si="2"/>
        <v/>
      </c>
      <c r="I18" s="30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26"/>
      <c r="H19" s="132" t="str">
        <f t="shared" si="2"/>
        <v/>
      </c>
      <c r="I19" s="30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26"/>
      <c r="H20" s="132" t="str">
        <f t="shared" si="2"/>
        <v/>
      </c>
      <c r="I20" s="30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26"/>
      <c r="H21" s="132" t="str">
        <f t="shared" si="2"/>
        <v/>
      </c>
      <c r="I21" s="30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26"/>
      <c r="H22" s="132" t="str">
        <f t="shared" si="2"/>
        <v/>
      </c>
      <c r="I22" s="30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26"/>
      <c r="H23" s="132" t="str">
        <f t="shared" si="2"/>
        <v/>
      </c>
      <c r="I23" s="30"/>
      <c r="J23" s="30"/>
      <c r="K23" s="30"/>
      <c r="L23" s="30"/>
      <c r="M23" s="30"/>
    </row>
    <row r="24" spans="1:13" x14ac:dyDescent="0.2">
      <c r="A24" s="29"/>
      <c r="B24" s="30"/>
      <c r="C24" s="31"/>
      <c r="D24" s="34" t="str">
        <f t="shared" si="0"/>
        <v/>
      </c>
      <c r="E24" s="34" t="str">
        <f t="shared" si="1"/>
        <v/>
      </c>
      <c r="F24" s="30"/>
      <c r="G24" s="30"/>
      <c r="H24" s="34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32">
        <f t="shared" si="3"/>
        <v>0</v>
      </c>
      <c r="E25" s="32">
        <f t="shared" si="3"/>
        <v>0</v>
      </c>
      <c r="F25" s="8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33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4">IF(B29,B29*C29,"")</f>
        <v/>
      </c>
      <c r="E29" s="64" t="str">
        <f t="shared" ref="E29:E42" si="5">IF(B29,(D29)*$N$7,"")</f>
        <v/>
      </c>
      <c r="F29" s="30"/>
      <c r="G29" s="30"/>
      <c r="H29" s="132" t="str">
        <f t="shared" ref="H29:H42" si="6">IF(C29,(D29)*$N$8,"")</f>
        <v/>
      </c>
      <c r="I29" s="30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4"/>
        <v/>
      </c>
      <c r="E30" s="64" t="str">
        <f t="shared" si="5"/>
        <v/>
      </c>
      <c r="F30" s="30"/>
      <c r="G30" s="30"/>
      <c r="H30" s="132" t="str">
        <f t="shared" si="6"/>
        <v/>
      </c>
      <c r="I30" s="30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4"/>
        <v/>
      </c>
      <c r="E31" s="64" t="str">
        <f t="shared" si="5"/>
        <v/>
      </c>
      <c r="F31" s="30"/>
      <c r="G31" s="30"/>
      <c r="H31" s="132" t="str">
        <f t="shared" si="6"/>
        <v/>
      </c>
      <c r="I31" s="30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4"/>
        <v/>
      </c>
      <c r="E32" s="64" t="str">
        <f t="shared" si="5"/>
        <v/>
      </c>
      <c r="F32" s="30"/>
      <c r="G32" s="30"/>
      <c r="H32" s="132" t="str">
        <f t="shared" si="6"/>
        <v/>
      </c>
      <c r="I32" s="30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4"/>
        <v/>
      </c>
      <c r="E33" s="64" t="str">
        <f t="shared" si="5"/>
        <v/>
      </c>
      <c r="F33" s="30"/>
      <c r="G33" s="30"/>
      <c r="H33" s="132" t="str">
        <f t="shared" si="6"/>
        <v/>
      </c>
      <c r="I33" s="30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4"/>
        <v/>
      </c>
      <c r="E34" s="64" t="str">
        <f t="shared" si="5"/>
        <v/>
      </c>
      <c r="F34" s="30"/>
      <c r="G34" s="30"/>
      <c r="H34" s="132" t="str">
        <f t="shared" si="6"/>
        <v/>
      </c>
      <c r="I34" s="30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4"/>
        <v/>
      </c>
      <c r="E35" s="64" t="str">
        <f t="shared" si="5"/>
        <v/>
      </c>
      <c r="F35" s="30"/>
      <c r="G35" s="30"/>
      <c r="H35" s="132" t="str">
        <f t="shared" si="6"/>
        <v/>
      </c>
      <c r="I35" s="30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4"/>
        <v/>
      </c>
      <c r="E36" s="64" t="str">
        <f t="shared" si="5"/>
        <v/>
      </c>
      <c r="F36" s="30"/>
      <c r="G36" s="30"/>
      <c r="H36" s="132" t="str">
        <f t="shared" si="6"/>
        <v/>
      </c>
      <c r="I36" s="30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4"/>
        <v/>
      </c>
      <c r="E37" s="64" t="str">
        <f t="shared" si="5"/>
        <v/>
      </c>
      <c r="F37" s="30"/>
      <c r="G37" s="30"/>
      <c r="H37" s="132" t="str">
        <f t="shared" si="6"/>
        <v/>
      </c>
      <c r="I37" s="30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4"/>
        <v/>
      </c>
      <c r="E38" s="64" t="str">
        <f t="shared" si="5"/>
        <v/>
      </c>
      <c r="F38" s="30"/>
      <c r="G38" s="30"/>
      <c r="H38" s="132" t="str">
        <f t="shared" si="6"/>
        <v/>
      </c>
      <c r="I38" s="30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4"/>
        <v/>
      </c>
      <c r="E39" s="64" t="str">
        <f t="shared" si="5"/>
        <v/>
      </c>
      <c r="F39" s="30"/>
      <c r="G39" s="30"/>
      <c r="H39" s="132" t="str">
        <f t="shared" si="6"/>
        <v/>
      </c>
      <c r="I39" s="30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4"/>
        <v/>
      </c>
      <c r="E40" s="64" t="str">
        <f t="shared" si="5"/>
        <v/>
      </c>
      <c r="F40" s="30"/>
      <c r="G40" s="30"/>
      <c r="H40" s="132" t="str">
        <f t="shared" si="6"/>
        <v/>
      </c>
      <c r="I40" s="30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4"/>
        <v/>
      </c>
      <c r="E41" s="64" t="str">
        <f t="shared" si="5"/>
        <v/>
      </c>
      <c r="F41" s="30"/>
      <c r="G41" s="30"/>
      <c r="H41" s="132" t="str">
        <f t="shared" si="6"/>
        <v/>
      </c>
      <c r="I41" s="30"/>
      <c r="J41" s="30"/>
      <c r="K41" s="30"/>
      <c r="L41" s="40"/>
      <c r="M41" s="40"/>
    </row>
    <row r="42" spans="1:13" x14ac:dyDescent="0.2">
      <c r="A42" s="41"/>
      <c r="B42" s="30"/>
      <c r="C42" s="39"/>
      <c r="D42" s="34" t="str">
        <f t="shared" si="4"/>
        <v/>
      </c>
      <c r="E42" s="34" t="str">
        <f t="shared" si="5"/>
        <v/>
      </c>
      <c r="F42" s="30"/>
      <c r="G42" s="30"/>
      <c r="H42" s="34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7">SUM(C28:C42)</f>
        <v>0</v>
      </c>
      <c r="D43" s="32">
        <f t="shared" si="7"/>
        <v>0</v>
      </c>
      <c r="E43" s="32">
        <f t="shared" si="7"/>
        <v>0</v>
      </c>
      <c r="F43" s="8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8">SUM(E25+E43)</f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9">+C45*$N$9</f>
        <v>0</v>
      </c>
      <c r="D47" s="46">
        <f t="shared" si="9"/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 t="shared" si="9"/>
        <v>0</v>
      </c>
      <c r="L47" s="38"/>
      <c r="M47" s="38"/>
    </row>
    <row r="48" spans="1:13" ht="13.5" thickTop="1" x14ac:dyDescent="0.2"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Input'!$G$16/'Data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Input'!$G$16/'Data Input'!$G$32</f>
        <v>0</v>
      </c>
      <c r="E51" s="32" t="str">
        <f t="shared" ref="E51:E57" si="10">IF(D51,(D51)*$N$7,"")</f>
        <v/>
      </c>
      <c r="F51" s="49"/>
      <c r="G51" s="33"/>
      <c r="H51" s="32" t="str">
        <f t="shared" ref="H51:H57" si="11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Input'!$G$16/'Data Input'!$G$32</f>
        <v>0</v>
      </c>
      <c r="E52" s="32" t="str">
        <f t="shared" si="10"/>
        <v/>
      </c>
      <c r="F52" s="49"/>
      <c r="G52" s="33"/>
      <c r="H52" s="32" t="str">
        <f t="shared" si="11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Input'!$G$16/'Data Input'!$G$32</f>
        <v>0</v>
      </c>
      <c r="E53" s="32" t="str">
        <f t="shared" si="10"/>
        <v/>
      </c>
      <c r="F53" s="49"/>
      <c r="G53" s="33"/>
      <c r="H53" s="32" t="str">
        <f t="shared" si="11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Input'!$G$16/'Data Input'!$G$32</f>
        <v>0</v>
      </c>
      <c r="E54" s="32" t="str">
        <f t="shared" si="10"/>
        <v/>
      </c>
      <c r="F54" s="33"/>
      <c r="G54" s="33"/>
      <c r="H54" s="32" t="str">
        <f t="shared" si="11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Input'!$G$16/'Data Input'!$G$32</f>
        <v>0</v>
      </c>
      <c r="E55" s="32" t="str">
        <f t="shared" si="10"/>
        <v/>
      </c>
      <c r="F55" s="33"/>
      <c r="G55" s="33"/>
      <c r="H55" s="32" t="str">
        <f t="shared" si="11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36"/>
      <c r="D56" s="32">
        <f>+'Data Input'!C17*'Data Input'!$G$16/'Data Input'!$G$32</f>
        <v>0</v>
      </c>
      <c r="E56" s="32" t="str">
        <f t="shared" si="10"/>
        <v/>
      </c>
      <c r="F56" s="33"/>
      <c r="G56" s="33"/>
      <c r="H56" s="32" t="str">
        <f t="shared" si="11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36"/>
      <c r="D57" s="32">
        <f>+'Data Input'!C18*'Data Input'!$G$16/'Data Input'!$G$32</f>
        <v>0</v>
      </c>
      <c r="E57" s="32" t="str">
        <f t="shared" si="10"/>
        <v/>
      </c>
      <c r="F57" s="33"/>
      <c r="G57" s="33"/>
      <c r="H57" s="32" t="str">
        <f t="shared" si="11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61"/>
      <c r="E58" s="35"/>
      <c r="F58" s="35"/>
      <c r="G58" s="35"/>
      <c r="H58" s="35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2">SUM(D50:D58)</f>
        <v>0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30"/>
      <c r="E62" s="33"/>
      <c r="F62" s="33"/>
      <c r="G62" s="33"/>
      <c r="H62" s="33"/>
      <c r="I62" s="33"/>
      <c r="J62" s="33"/>
      <c r="K62" s="33"/>
      <c r="L62" s="33"/>
      <c r="M62" s="33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Input'!H16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QgVkdN3Lthk+3+kB4rPgz+R5mmbbmIakFR3KnnQicE2V63L4tOZvmfmoo3zueLXb4r97P4otindQWts5diRUHw==" saltValue="VYA6iPZU5AjKWKeS0m49Kw==" spinCount="100000" sheet="1" selectLockedCells="1"/>
  <protectedRanges>
    <protectedRange sqref="B3" name="Name"/>
    <protectedRange sqref="B64" name="Fee_1"/>
    <protectedRange sqref="B50:C58" name="Time_1"/>
    <protectedRange sqref="I50:M58 F54:G58 G50:G53" name="Range_1"/>
    <protectedRange sqref="B10:C24" name="Time_1_2_1"/>
    <protectedRange sqref="G10:G24 I10:M24" name="Range_1_2_1"/>
    <protectedRange sqref="B28:C42" name="Time_1_1"/>
    <protectedRange sqref="G28:G42 I28:M42" name="Range_1_1"/>
    <protectedRange sqref="F10:F24" name="Range_1_1_1"/>
    <protectedRange sqref="F28:F42" name="Range_1_1_1_1"/>
  </protectedRanges>
  <mergeCells count="3">
    <mergeCell ref="E8:J8"/>
    <mergeCell ref="L7:M8"/>
    <mergeCell ref="B1:D1"/>
  </mergeCells>
  <phoneticPr fontId="4" type="noConversion"/>
  <pageMargins left="0.75" right="0.75" top="1" bottom="1" header="0.5" footer="0.5"/>
  <pageSetup scale="69" orientation="landscape" r:id="rId1"/>
  <headerFooter alignWithMargins="0"/>
  <ignoredErrors>
    <ignoredError sqref="B1:D2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68"/>
  <sheetViews>
    <sheetView showGridLines="0" zoomScaleNormal="100" workbookViewId="0">
      <pane ySplit="9" topLeftCell="A10" activePane="bottomLeft" state="frozen"/>
      <selection activeCell="B62" sqref="B62"/>
      <selection pane="bottomLeft" activeCell="F28" activeCellId="1" sqref="F10:F24 F28:F42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87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34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7" t="s">
        <v>66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Input'!G17</f>
        <v>5900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26"/>
      <c r="H11" s="132" t="str">
        <f t="shared" ref="H11:H24" si="2">IF(C11,(D11)*$N$8,"")</f>
        <v/>
      </c>
      <c r="I11" s="30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26"/>
      <c r="H12" s="132" t="str">
        <f t="shared" si="2"/>
        <v/>
      </c>
      <c r="I12" s="30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26"/>
      <c r="H13" s="132" t="str">
        <f t="shared" si="2"/>
        <v/>
      </c>
      <c r="I13" s="30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26"/>
      <c r="H14" s="132" t="str">
        <f t="shared" si="2"/>
        <v/>
      </c>
      <c r="I14" s="30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26"/>
      <c r="H15" s="132" t="str">
        <f t="shared" si="2"/>
        <v/>
      </c>
      <c r="I15" s="30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26"/>
      <c r="H16" s="132" t="str">
        <f t="shared" si="2"/>
        <v/>
      </c>
      <c r="I16" s="30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26"/>
      <c r="H17" s="132" t="str">
        <f t="shared" si="2"/>
        <v/>
      </c>
      <c r="I17" s="30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26"/>
      <c r="H18" s="132" t="str">
        <f t="shared" si="2"/>
        <v/>
      </c>
      <c r="I18" s="30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26"/>
      <c r="H19" s="132" t="str">
        <f t="shared" si="2"/>
        <v/>
      </c>
      <c r="I19" s="30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26"/>
      <c r="H20" s="132" t="str">
        <f t="shared" si="2"/>
        <v/>
      </c>
      <c r="I20" s="30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26"/>
      <c r="H21" s="132" t="str">
        <f t="shared" si="2"/>
        <v/>
      </c>
      <c r="I21" s="30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26"/>
      <c r="H22" s="132" t="str">
        <f t="shared" si="2"/>
        <v/>
      </c>
      <c r="I22" s="30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26"/>
      <c r="H23" s="132" t="str">
        <f t="shared" si="2"/>
        <v/>
      </c>
      <c r="I23" s="30"/>
      <c r="J23" s="30"/>
      <c r="K23" s="30"/>
      <c r="L23" s="30"/>
      <c r="M23" s="30"/>
    </row>
    <row r="24" spans="1:13" x14ac:dyDescent="0.2">
      <c r="A24" s="29"/>
      <c r="B24" s="30"/>
      <c r="C24" s="31"/>
      <c r="D24" s="34" t="str">
        <f t="shared" si="0"/>
        <v/>
      </c>
      <c r="E24" s="34" t="str">
        <f t="shared" si="1"/>
        <v/>
      </c>
      <c r="F24" s="30"/>
      <c r="G24" s="30"/>
      <c r="H24" s="34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32">
        <f t="shared" si="3"/>
        <v>0</v>
      </c>
      <c r="E25" s="32">
        <f t="shared" si="3"/>
        <v>0</v>
      </c>
      <c r="F25" s="8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33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4">IF(B29,B29*C29,"")</f>
        <v/>
      </c>
      <c r="E29" s="64" t="str">
        <f t="shared" ref="E29:E42" si="5">IF(B29,(D29)*$N$7,"")</f>
        <v/>
      </c>
      <c r="F29" s="30"/>
      <c r="G29" s="30"/>
      <c r="H29" s="132" t="str">
        <f t="shared" ref="H29:H42" si="6">IF(C29,(D29)*$N$8,"")</f>
        <v/>
      </c>
      <c r="I29" s="30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4"/>
        <v/>
      </c>
      <c r="E30" s="64" t="str">
        <f t="shared" si="5"/>
        <v/>
      </c>
      <c r="F30" s="30"/>
      <c r="G30" s="30"/>
      <c r="H30" s="132" t="str">
        <f t="shared" si="6"/>
        <v/>
      </c>
      <c r="I30" s="30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4"/>
        <v/>
      </c>
      <c r="E31" s="64" t="str">
        <f t="shared" si="5"/>
        <v/>
      </c>
      <c r="F31" s="30"/>
      <c r="G31" s="30"/>
      <c r="H31" s="132" t="str">
        <f t="shared" si="6"/>
        <v/>
      </c>
      <c r="I31" s="30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4"/>
        <v/>
      </c>
      <c r="E32" s="64" t="str">
        <f t="shared" si="5"/>
        <v/>
      </c>
      <c r="F32" s="30"/>
      <c r="G32" s="30"/>
      <c r="H32" s="132" t="str">
        <f t="shared" si="6"/>
        <v/>
      </c>
      <c r="I32" s="30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4"/>
        <v/>
      </c>
      <c r="E33" s="64" t="str">
        <f t="shared" si="5"/>
        <v/>
      </c>
      <c r="F33" s="30"/>
      <c r="G33" s="30"/>
      <c r="H33" s="132" t="str">
        <f t="shared" si="6"/>
        <v/>
      </c>
      <c r="I33" s="30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4"/>
        <v/>
      </c>
      <c r="E34" s="64" t="str">
        <f t="shared" si="5"/>
        <v/>
      </c>
      <c r="F34" s="30"/>
      <c r="G34" s="30"/>
      <c r="H34" s="132" t="str">
        <f t="shared" si="6"/>
        <v/>
      </c>
      <c r="I34" s="30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4"/>
        <v/>
      </c>
      <c r="E35" s="64" t="str">
        <f t="shared" si="5"/>
        <v/>
      </c>
      <c r="F35" s="30"/>
      <c r="G35" s="30"/>
      <c r="H35" s="132" t="str">
        <f t="shared" si="6"/>
        <v/>
      </c>
      <c r="I35" s="30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4"/>
        <v/>
      </c>
      <c r="E36" s="64" t="str">
        <f t="shared" si="5"/>
        <v/>
      </c>
      <c r="F36" s="30"/>
      <c r="G36" s="30"/>
      <c r="H36" s="132" t="str">
        <f t="shared" si="6"/>
        <v/>
      </c>
      <c r="I36" s="30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4"/>
        <v/>
      </c>
      <c r="E37" s="64" t="str">
        <f t="shared" si="5"/>
        <v/>
      </c>
      <c r="F37" s="30"/>
      <c r="G37" s="30"/>
      <c r="H37" s="132" t="str">
        <f t="shared" si="6"/>
        <v/>
      </c>
      <c r="I37" s="30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4"/>
        <v/>
      </c>
      <c r="E38" s="64" t="str">
        <f t="shared" si="5"/>
        <v/>
      </c>
      <c r="F38" s="30"/>
      <c r="G38" s="30"/>
      <c r="H38" s="132" t="str">
        <f t="shared" si="6"/>
        <v/>
      </c>
      <c r="I38" s="30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4"/>
        <v/>
      </c>
      <c r="E39" s="64" t="str">
        <f t="shared" si="5"/>
        <v/>
      </c>
      <c r="F39" s="30"/>
      <c r="G39" s="30"/>
      <c r="H39" s="132" t="str">
        <f t="shared" si="6"/>
        <v/>
      </c>
      <c r="I39" s="30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4"/>
        <v/>
      </c>
      <c r="E40" s="64" t="str">
        <f t="shared" si="5"/>
        <v/>
      </c>
      <c r="F40" s="30"/>
      <c r="G40" s="30"/>
      <c r="H40" s="132" t="str">
        <f t="shared" si="6"/>
        <v/>
      </c>
      <c r="I40" s="30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4"/>
        <v/>
      </c>
      <c r="E41" s="64" t="str">
        <f t="shared" si="5"/>
        <v/>
      </c>
      <c r="F41" s="30"/>
      <c r="G41" s="30"/>
      <c r="H41" s="132" t="str">
        <f t="shared" si="6"/>
        <v/>
      </c>
      <c r="I41" s="30"/>
      <c r="J41" s="30"/>
      <c r="K41" s="30"/>
      <c r="L41" s="40"/>
      <c r="M41" s="40"/>
    </row>
    <row r="42" spans="1:13" x14ac:dyDescent="0.2">
      <c r="A42" s="41"/>
      <c r="B42" s="30"/>
      <c r="C42" s="39"/>
      <c r="D42" s="34" t="str">
        <f t="shared" si="4"/>
        <v/>
      </c>
      <c r="E42" s="34" t="str">
        <f t="shared" si="5"/>
        <v/>
      </c>
      <c r="F42" s="30"/>
      <c r="G42" s="30"/>
      <c r="H42" s="34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7">SUM(C28:C42)</f>
        <v>0</v>
      </c>
      <c r="D43" s="32">
        <f t="shared" si="7"/>
        <v>0</v>
      </c>
      <c r="E43" s="32">
        <f t="shared" si="7"/>
        <v>0</v>
      </c>
      <c r="F43" s="8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8">SUM(E25+E43)</f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9">+C45*$N$9</f>
        <v>0</v>
      </c>
      <c r="D47" s="46">
        <f t="shared" si="9"/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 t="shared" si="9"/>
        <v>0</v>
      </c>
      <c r="L47" s="38"/>
      <c r="M47" s="38"/>
    </row>
    <row r="48" spans="1:13" ht="13.5" thickTop="1" x14ac:dyDescent="0.2"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Input'!$G$17/'Data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Input'!$G$17/'Data Input'!$G$32</f>
        <v>0</v>
      </c>
      <c r="E51" s="32" t="str">
        <f t="shared" ref="E51:E57" si="10">IF(D51,(D51)*$N$7,"")</f>
        <v/>
      </c>
      <c r="F51" s="49"/>
      <c r="G51" s="33"/>
      <c r="H51" s="32" t="str">
        <f t="shared" ref="H51:H57" si="11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Input'!$G$17/'Data Input'!$G$32</f>
        <v>0</v>
      </c>
      <c r="E52" s="32" t="str">
        <f t="shared" si="10"/>
        <v/>
      </c>
      <c r="F52" s="49"/>
      <c r="G52" s="33"/>
      <c r="H52" s="32" t="str">
        <f t="shared" si="11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Input'!$G$17/'Data Input'!$G$32</f>
        <v>0</v>
      </c>
      <c r="E53" s="32" t="str">
        <f t="shared" si="10"/>
        <v/>
      </c>
      <c r="F53" s="49"/>
      <c r="G53" s="33"/>
      <c r="H53" s="32" t="str">
        <f t="shared" si="11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Input'!$G$17/'Data Input'!$G$32</f>
        <v>0</v>
      </c>
      <c r="E54" s="32" t="str">
        <f t="shared" si="10"/>
        <v/>
      </c>
      <c r="F54" s="33"/>
      <c r="G54" s="33"/>
      <c r="H54" s="32" t="str">
        <f t="shared" si="11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Input'!$G$17/'Data Input'!$G$32</f>
        <v>0</v>
      </c>
      <c r="E55" s="32" t="str">
        <f t="shared" si="10"/>
        <v/>
      </c>
      <c r="F55" s="33"/>
      <c r="G55" s="33"/>
      <c r="H55" s="32" t="str">
        <f t="shared" si="11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Input'!$G$17/'Data Input'!$G$32</f>
        <v>0</v>
      </c>
      <c r="E56" s="32" t="str">
        <f t="shared" si="10"/>
        <v/>
      </c>
      <c r="F56" s="33"/>
      <c r="G56" s="33"/>
      <c r="H56" s="32" t="str">
        <f t="shared" si="11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Input'!$G$17/'Data Input'!$G$32</f>
        <v>0</v>
      </c>
      <c r="E57" s="32" t="str">
        <f t="shared" si="10"/>
        <v/>
      </c>
      <c r="F57" s="33"/>
      <c r="G57" s="33"/>
      <c r="H57" s="32" t="str">
        <f t="shared" si="11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59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2">SUM(D50:D58)</f>
        <v>0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53"/>
      <c r="E62" s="24"/>
      <c r="F62" s="24"/>
      <c r="G62" s="24"/>
      <c r="H62" s="52"/>
      <c r="I62" s="24"/>
      <c r="J62" s="24"/>
      <c r="K62" s="24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Input'!H17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VttAwOiXEVQeOJd31YdIlNW/PIe3EJ48wfVAw/bbN0I4GTEYPSDkiq+cPbDoTdrf2JWLBQLLFtYiqZKyJgrdrA==" saltValue="J99uSqUecaQyt5/eliaCaw==" spinCount="100000" sheet="1" selectLockedCells="1"/>
  <protectedRanges>
    <protectedRange sqref="B3" name="Name"/>
    <protectedRange sqref="B62 B64" name="Fee_1"/>
    <protectedRange sqref="B50:C58" name="Time_1"/>
    <protectedRange sqref="I50:M58 F54:G58 G50:G53" name="Range_1"/>
    <protectedRange sqref="B10:C24" name="Time_1_2"/>
    <protectedRange sqref="G10:G24 I10:M24" name="Range_1_2"/>
    <protectedRange sqref="B28:C42" name="Time_1_3"/>
    <protectedRange sqref="G28:G42 I28:M42" name="Range_1_3"/>
    <protectedRange sqref="F10:F24" name="Range_1_1_1"/>
    <protectedRange sqref="F28:F42" name="Range_1_1_1_1"/>
  </protectedRanges>
  <mergeCells count="3">
    <mergeCell ref="E8:J8"/>
    <mergeCell ref="L7:M8"/>
    <mergeCell ref="B1:D1"/>
  </mergeCells>
  <phoneticPr fontId="4" type="noConversion"/>
  <pageMargins left="0.75" right="0.75" top="1" bottom="1" header="0.5" footer="0.5"/>
  <pageSetup scale="69" orientation="landscape" r:id="rId1"/>
  <headerFooter alignWithMargins="0"/>
  <ignoredErrors>
    <ignoredError sqref="B1:D2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68"/>
  <sheetViews>
    <sheetView showGridLines="0" zoomScaleNormal="100" workbookViewId="0">
      <pane ySplit="9" topLeftCell="A10" activePane="bottomLeft" state="frozen"/>
      <selection activeCell="B62" sqref="B62"/>
      <selection pane="bottomLeft" activeCell="F28" activeCellId="1" sqref="F10:F24 F28:F42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87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80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7" t="s">
        <v>67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Input'!G18</f>
        <v>62923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26"/>
      <c r="H11" s="132" t="str">
        <f t="shared" ref="H11:H24" si="2">IF(C11,(D11)*$N$8,"")</f>
        <v/>
      </c>
      <c r="I11" s="30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26"/>
      <c r="H12" s="132" t="str">
        <f t="shared" si="2"/>
        <v/>
      </c>
      <c r="I12" s="30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26"/>
      <c r="H13" s="132" t="str">
        <f t="shared" si="2"/>
        <v/>
      </c>
      <c r="I13" s="30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26"/>
      <c r="H14" s="132" t="str">
        <f t="shared" si="2"/>
        <v/>
      </c>
      <c r="I14" s="30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26"/>
      <c r="H15" s="132" t="str">
        <f t="shared" si="2"/>
        <v/>
      </c>
      <c r="I15" s="30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26"/>
      <c r="H16" s="132" t="str">
        <f t="shared" si="2"/>
        <v/>
      </c>
      <c r="I16" s="30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26"/>
      <c r="H17" s="132" t="str">
        <f t="shared" si="2"/>
        <v/>
      </c>
      <c r="I17" s="30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26"/>
      <c r="H18" s="132" t="str">
        <f t="shared" si="2"/>
        <v/>
      </c>
      <c r="I18" s="30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26"/>
      <c r="H19" s="132" t="str">
        <f t="shared" si="2"/>
        <v/>
      </c>
      <c r="I19" s="30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26"/>
      <c r="H20" s="132" t="str">
        <f t="shared" si="2"/>
        <v/>
      </c>
      <c r="I20" s="30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26"/>
      <c r="H21" s="132" t="str">
        <f t="shared" si="2"/>
        <v/>
      </c>
      <c r="I21" s="30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26"/>
      <c r="H22" s="132" t="str">
        <f t="shared" si="2"/>
        <v/>
      </c>
      <c r="I22" s="30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26"/>
      <c r="H23" s="132" t="str">
        <f t="shared" si="2"/>
        <v/>
      </c>
      <c r="I23" s="30"/>
      <c r="J23" s="30"/>
      <c r="K23" s="30"/>
      <c r="L23" s="30"/>
      <c r="M23" s="30"/>
    </row>
    <row r="24" spans="1:13" x14ac:dyDescent="0.2">
      <c r="A24" s="29"/>
      <c r="B24" s="30"/>
      <c r="C24" s="31"/>
      <c r="D24" s="34" t="str">
        <f t="shared" si="0"/>
        <v/>
      </c>
      <c r="E24" s="34" t="str">
        <f t="shared" si="1"/>
        <v/>
      </c>
      <c r="F24" s="30"/>
      <c r="G24" s="30"/>
      <c r="H24" s="34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32">
        <f t="shared" si="3"/>
        <v>0</v>
      </c>
      <c r="E25" s="32">
        <f t="shared" si="3"/>
        <v>0</v>
      </c>
      <c r="F25" s="8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33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39"/>
      <c r="D29" s="64"/>
      <c r="E29" s="64"/>
      <c r="F29" s="30"/>
      <c r="G29" s="126"/>
      <c r="H29" s="132" t="str">
        <f t="shared" ref="H29:H42" si="4">IF(C29,(D29)*$N$8,"")</f>
        <v/>
      </c>
      <c r="I29" s="30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ref="D30" si="5">IF(B30,B30*C30,"")</f>
        <v/>
      </c>
      <c r="E30" s="64" t="str">
        <f t="shared" ref="E30" si="6">IF(B30,(D30)*$N$7,"")</f>
        <v/>
      </c>
      <c r="F30" s="30"/>
      <c r="G30" s="30"/>
      <c r="H30" s="132" t="str">
        <f t="shared" si="4"/>
        <v/>
      </c>
      <c r="I30" s="30"/>
      <c r="J30" s="30"/>
      <c r="K30" s="30"/>
      <c r="L30" s="40"/>
      <c r="M30" s="40"/>
    </row>
    <row r="31" spans="1:13" x14ac:dyDescent="0.2">
      <c r="A31" s="29"/>
      <c r="B31" s="30"/>
      <c r="C31" s="127"/>
      <c r="D31" s="132"/>
      <c r="E31" s="64"/>
      <c r="F31" s="30"/>
      <c r="G31" s="30"/>
      <c r="H31" s="132" t="str">
        <f t="shared" si="4"/>
        <v/>
      </c>
      <c r="I31" s="30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ref="D32" si="7">IF(B32,B32*C32,"")</f>
        <v/>
      </c>
      <c r="E32" s="64" t="str">
        <f t="shared" ref="E32" si="8">IF(B32,(D32)*$N$7,"")</f>
        <v/>
      </c>
      <c r="F32" s="30"/>
      <c r="G32" s="30"/>
      <c r="H32" s="132" t="str">
        <f t="shared" si="4"/>
        <v/>
      </c>
      <c r="I32" s="30"/>
      <c r="J32" s="30"/>
      <c r="K32" s="30"/>
      <c r="L32" s="40"/>
      <c r="M32" s="40"/>
    </row>
    <row r="33" spans="1:13" x14ac:dyDescent="0.2">
      <c r="A33" s="29"/>
      <c r="B33" s="30"/>
      <c r="C33" s="127"/>
      <c r="D33" s="132"/>
      <c r="E33" s="64"/>
      <c r="F33" s="30"/>
      <c r="G33" s="30"/>
      <c r="H33" s="132" t="str">
        <f t="shared" si="4"/>
        <v/>
      </c>
      <c r="I33" s="30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ref="D34" si="9">IF(B34,B34*C34,"")</f>
        <v/>
      </c>
      <c r="E34" s="64" t="str">
        <f t="shared" ref="E34" si="10">IF(B34,(D34)*$N$7,"")</f>
        <v/>
      </c>
      <c r="F34" s="30"/>
      <c r="G34" s="30"/>
      <c r="H34" s="132" t="str">
        <f t="shared" si="4"/>
        <v/>
      </c>
      <c r="I34" s="30"/>
      <c r="J34" s="30"/>
      <c r="K34" s="30"/>
      <c r="L34" s="40"/>
      <c r="M34" s="40"/>
    </row>
    <row r="35" spans="1:13" x14ac:dyDescent="0.2">
      <c r="A35" s="29"/>
      <c r="B35" s="30"/>
      <c r="C35" s="127"/>
      <c r="D35" s="132"/>
      <c r="E35" s="64"/>
      <c r="F35" s="30"/>
      <c r="G35" s="30"/>
      <c r="H35" s="132" t="str">
        <f t="shared" si="4"/>
        <v/>
      </c>
      <c r="I35" s="30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ref="D36" si="11">IF(B36,B36*C36,"")</f>
        <v/>
      </c>
      <c r="E36" s="64" t="str">
        <f t="shared" ref="E36" si="12">IF(B36,(D36)*$N$7,"")</f>
        <v/>
      </c>
      <c r="F36" s="30"/>
      <c r="G36" s="30"/>
      <c r="H36" s="132" t="str">
        <f t="shared" si="4"/>
        <v/>
      </c>
      <c r="I36" s="30"/>
      <c r="J36" s="30"/>
      <c r="K36" s="30"/>
      <c r="L36" s="40"/>
      <c r="M36" s="40"/>
    </row>
    <row r="37" spans="1:13" x14ac:dyDescent="0.2">
      <c r="A37" s="29"/>
      <c r="B37" s="30"/>
      <c r="C37" s="127"/>
      <c r="D37" s="132"/>
      <c r="E37" s="64"/>
      <c r="F37" s="30"/>
      <c r="G37" s="30"/>
      <c r="H37" s="132" t="str">
        <f t="shared" si="4"/>
        <v/>
      </c>
      <c r="I37" s="30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ref="D38" si="13">IF(B38,B38*C38,"")</f>
        <v/>
      </c>
      <c r="E38" s="64" t="str">
        <f t="shared" ref="E38" si="14">IF(B38,(D38)*$N$7,"")</f>
        <v/>
      </c>
      <c r="F38" s="30"/>
      <c r="G38" s="30"/>
      <c r="H38" s="132" t="str">
        <f t="shared" si="4"/>
        <v/>
      </c>
      <c r="I38" s="30"/>
      <c r="J38" s="30"/>
      <c r="K38" s="30"/>
      <c r="L38" s="40"/>
      <c r="M38" s="40"/>
    </row>
    <row r="39" spans="1:13" x14ac:dyDescent="0.2">
      <c r="A39" s="29"/>
      <c r="B39" s="30"/>
      <c r="C39" s="127"/>
      <c r="D39" s="132"/>
      <c r="E39" s="64"/>
      <c r="F39" s="30"/>
      <c r="G39" s="30"/>
      <c r="H39" s="132" t="str">
        <f t="shared" si="4"/>
        <v/>
      </c>
      <c r="I39" s="30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ref="D40" si="15">IF(B40,B40*C40,"")</f>
        <v/>
      </c>
      <c r="E40" s="64" t="str">
        <f t="shared" ref="E40" si="16">IF(B40,(D40)*$N$7,"")</f>
        <v/>
      </c>
      <c r="F40" s="30"/>
      <c r="G40" s="30"/>
      <c r="H40" s="132" t="str">
        <f t="shared" si="4"/>
        <v/>
      </c>
      <c r="I40" s="30"/>
      <c r="J40" s="30"/>
      <c r="K40" s="30"/>
      <c r="L40" s="40"/>
      <c r="M40" s="40"/>
    </row>
    <row r="41" spans="1:13" x14ac:dyDescent="0.2">
      <c r="A41" s="29"/>
      <c r="B41" s="30"/>
      <c r="C41" s="127"/>
      <c r="D41" s="132"/>
      <c r="E41" s="64"/>
      <c r="F41" s="30"/>
      <c r="G41" s="30"/>
      <c r="H41" s="132" t="str">
        <f t="shared" si="4"/>
        <v/>
      </c>
      <c r="I41" s="30"/>
      <c r="J41" s="30"/>
      <c r="K41" s="30"/>
      <c r="L41" s="40"/>
      <c r="M41" s="40"/>
    </row>
    <row r="42" spans="1:13" x14ac:dyDescent="0.2">
      <c r="A42" s="41"/>
      <c r="B42" s="30"/>
      <c r="C42" s="39"/>
      <c r="D42" s="34" t="str">
        <f t="shared" ref="D42" si="17">IF(B42,B42*C42,"")</f>
        <v/>
      </c>
      <c r="E42" s="34" t="str">
        <f t="shared" ref="E42" si="18">IF(B42,(D42)*$N$7,"")</f>
        <v/>
      </c>
      <c r="F42" s="30"/>
      <c r="G42" s="30"/>
      <c r="H42" s="34" t="str">
        <f t="shared" si="4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19">SUM(C28:C42)</f>
        <v>0</v>
      </c>
      <c r="D43" s="32">
        <f t="shared" si="19"/>
        <v>0</v>
      </c>
      <c r="E43" s="32">
        <f t="shared" si="19"/>
        <v>0</v>
      </c>
      <c r="F43" s="82">
        <f t="shared" si="19"/>
        <v>0</v>
      </c>
      <c r="G43" s="32">
        <f t="shared" si="19"/>
        <v>0</v>
      </c>
      <c r="H43" s="32">
        <f t="shared" si="19"/>
        <v>0</v>
      </c>
      <c r="I43" s="32">
        <f t="shared" si="19"/>
        <v>0</v>
      </c>
      <c r="J43" s="32">
        <f t="shared" si="19"/>
        <v>0</v>
      </c>
      <c r="K43" s="32">
        <f t="shared" si="19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20">SUM(E25+E43)</f>
        <v>0</v>
      </c>
      <c r="F45" s="32">
        <f t="shared" si="20"/>
        <v>0</v>
      </c>
      <c r="G45" s="32">
        <f t="shared" si="20"/>
        <v>0</v>
      </c>
      <c r="H45" s="32">
        <f t="shared" si="20"/>
        <v>0</v>
      </c>
      <c r="I45" s="32">
        <f t="shared" si="20"/>
        <v>0</v>
      </c>
      <c r="J45" s="32">
        <f t="shared" si="20"/>
        <v>0</v>
      </c>
      <c r="K45" s="32">
        <f t="shared" si="20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21">+C45*$N$9</f>
        <v>0</v>
      </c>
      <c r="D47" s="46">
        <f t="shared" si="21"/>
        <v>0</v>
      </c>
      <c r="E47" s="46">
        <f t="shared" si="21"/>
        <v>0</v>
      </c>
      <c r="F47" s="46">
        <f t="shared" si="21"/>
        <v>0</v>
      </c>
      <c r="G47" s="46">
        <f t="shared" si="21"/>
        <v>0</v>
      </c>
      <c r="H47" s="46">
        <f t="shared" si="21"/>
        <v>0</v>
      </c>
      <c r="I47" s="46">
        <f t="shared" si="21"/>
        <v>0</v>
      </c>
      <c r="J47" s="46">
        <f t="shared" si="21"/>
        <v>0</v>
      </c>
      <c r="K47" s="46">
        <f t="shared" si="21"/>
        <v>0</v>
      </c>
      <c r="L47" s="38"/>
      <c r="M47" s="38"/>
    </row>
    <row r="48" spans="1:13" ht="13.5" thickTop="1" x14ac:dyDescent="0.2"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Input'!$G$18/'Data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Input'!$G$18/'Data Input'!$G$32</f>
        <v>0</v>
      </c>
      <c r="E51" s="32" t="str">
        <f t="shared" ref="E51:E57" si="22">IF(D51,(D51)*$N$7,"")</f>
        <v/>
      </c>
      <c r="F51" s="49"/>
      <c r="G51" s="33"/>
      <c r="H51" s="32" t="str">
        <f t="shared" ref="H51:H57" si="23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Input'!$G$18/'Data Input'!$G$32</f>
        <v>0</v>
      </c>
      <c r="E52" s="32" t="str">
        <f t="shared" si="22"/>
        <v/>
      </c>
      <c r="F52" s="49"/>
      <c r="G52" s="33"/>
      <c r="H52" s="32" t="str">
        <f t="shared" si="23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Input'!$G$18/'Data Input'!$G$32</f>
        <v>0</v>
      </c>
      <c r="E53" s="32" t="str">
        <f t="shared" si="22"/>
        <v/>
      </c>
      <c r="F53" s="49"/>
      <c r="G53" s="33"/>
      <c r="H53" s="32" t="str">
        <f t="shared" si="23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Input'!$G$18/'Data Input'!$G$32</f>
        <v>0</v>
      </c>
      <c r="E54" s="32" t="str">
        <f t="shared" si="22"/>
        <v/>
      </c>
      <c r="F54" s="33"/>
      <c r="G54" s="33"/>
      <c r="H54" s="32" t="str">
        <f t="shared" si="23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Input'!$G$18/'Data Input'!$G$32</f>
        <v>0</v>
      </c>
      <c r="E55" s="32" t="str">
        <f t="shared" si="22"/>
        <v/>
      </c>
      <c r="F55" s="33"/>
      <c r="G55" s="33"/>
      <c r="H55" s="32" t="str">
        <f t="shared" si="23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Input'!$G$18/'Data Input'!$G$32</f>
        <v>0</v>
      </c>
      <c r="E56" s="32" t="str">
        <f t="shared" si="22"/>
        <v/>
      </c>
      <c r="F56" s="33"/>
      <c r="G56" s="33"/>
      <c r="H56" s="32" t="str">
        <f t="shared" si="23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Input'!$G$18/'Data Input'!$G$32</f>
        <v>0</v>
      </c>
      <c r="E57" s="32" t="str">
        <f t="shared" si="22"/>
        <v/>
      </c>
      <c r="F57" s="33"/>
      <c r="G57" s="33"/>
      <c r="H57" s="32" t="str">
        <f t="shared" si="23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59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24">SUM(D50:D58)</f>
        <v>0</v>
      </c>
      <c r="E59" s="32">
        <f t="shared" si="24"/>
        <v>0</v>
      </c>
      <c r="F59" s="32">
        <f t="shared" si="24"/>
        <v>0</v>
      </c>
      <c r="G59" s="32">
        <f t="shared" si="24"/>
        <v>0</v>
      </c>
      <c r="H59" s="32">
        <f t="shared" si="24"/>
        <v>0</v>
      </c>
      <c r="I59" s="32">
        <f t="shared" si="24"/>
        <v>0</v>
      </c>
      <c r="J59" s="32">
        <f t="shared" si="24"/>
        <v>0</v>
      </c>
      <c r="K59" s="32">
        <f t="shared" si="24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30"/>
      <c r="E62" s="33"/>
      <c r="F62" s="33"/>
      <c r="G62" s="33"/>
      <c r="H62" s="33"/>
      <c r="I62" s="33"/>
      <c r="J62" s="33"/>
      <c r="K62" s="33"/>
      <c r="L62" s="33"/>
      <c r="M62" s="33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Input'!H18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vyIHU4CgGYR3XQ70kMiTIvMTg+Vi4cQwQPlWaKQbiFVSjSD4R3LrBz7yX3kq/y/R3zOeGGpaLGqT8sKSQ8HMvg==" saltValue="0Icz8ez2GQOzfAWS9wLvlQ==" spinCount="100000" sheet="1" selectLockedCells="1"/>
  <protectedRanges>
    <protectedRange sqref="B3" name="Name"/>
    <protectedRange sqref="B64" name="Fee_1"/>
    <protectedRange sqref="B50:C58" name="Time_1"/>
    <protectedRange sqref="I50:M58 F54:G58 G50:G53" name="Range_1"/>
    <protectedRange sqref="B10:C24" name="Time_1_2_1"/>
    <protectedRange sqref="G10:G24 I10:M24" name="Range_1_2_1"/>
    <protectedRange sqref="B28:C42" name="Time_1_1"/>
    <protectedRange sqref="G28:G42 I28:M42" name="Range_1_1"/>
    <protectedRange sqref="F10:F24" name="Range_1_1_1"/>
    <protectedRange sqref="F28:F42" name="Range_1_1_1_1"/>
  </protectedRanges>
  <mergeCells count="3">
    <mergeCell ref="B1:D1"/>
    <mergeCell ref="L7:M8"/>
    <mergeCell ref="E8:J8"/>
  </mergeCells>
  <pageMargins left="0.75" right="0.75" top="1" bottom="1" header="0.5" footer="0.5"/>
  <pageSetup scale="69" orientation="landscape" r:id="rId1"/>
  <headerFooter alignWithMargins="0"/>
  <ignoredErrors>
    <ignoredError sqref="B1:D2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61"/>
  <sheetViews>
    <sheetView showGridLines="0" zoomScaleNormal="100" workbookViewId="0">
      <selection activeCell="F21" sqref="F21:F35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87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81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7" t="s">
        <v>123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Input'!G19</f>
        <v>78103</v>
      </c>
      <c r="C6" s="23"/>
      <c r="D6" s="23"/>
      <c r="E6" s="23"/>
    </row>
    <row r="7" spans="1:14" x14ac:dyDescent="0.2">
      <c r="A7" s="62"/>
      <c r="B7" s="60"/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63" t="s">
        <v>52</v>
      </c>
      <c r="B10" s="64"/>
      <c r="C10" s="51"/>
      <c r="D10" s="32"/>
      <c r="E10" s="32"/>
      <c r="F10" s="111"/>
      <c r="G10" s="32"/>
      <c r="H10" s="32"/>
      <c r="I10" s="32"/>
      <c r="J10" s="32"/>
      <c r="K10" s="32"/>
      <c r="L10" s="64"/>
      <c r="M10" s="64"/>
    </row>
    <row r="11" spans="1:14" x14ac:dyDescent="0.2">
      <c r="A11" s="65"/>
      <c r="B11" s="64"/>
      <c r="C11" s="51"/>
      <c r="D11" s="32"/>
      <c r="E11" s="32"/>
      <c r="F11" s="111"/>
      <c r="G11" s="32"/>
      <c r="H11" s="32"/>
      <c r="I11" s="32"/>
      <c r="J11" s="32"/>
      <c r="K11" s="32"/>
      <c r="L11" s="64"/>
      <c r="M11" s="64"/>
    </row>
    <row r="12" spans="1:14" x14ac:dyDescent="0.2">
      <c r="A12" s="65"/>
      <c r="B12" s="64"/>
      <c r="C12" s="51"/>
      <c r="D12" s="32"/>
      <c r="E12" s="32"/>
      <c r="F12" s="111"/>
      <c r="G12" s="32"/>
      <c r="H12" s="32"/>
      <c r="I12" s="32"/>
      <c r="J12" s="32"/>
      <c r="K12" s="32"/>
      <c r="L12" s="64"/>
      <c r="M12" s="64"/>
    </row>
    <row r="13" spans="1:14" x14ac:dyDescent="0.2">
      <c r="A13" s="65"/>
      <c r="B13" s="64"/>
      <c r="C13" s="51"/>
      <c r="D13" s="32"/>
      <c r="E13" s="32"/>
      <c r="F13" s="111"/>
      <c r="G13" s="32"/>
      <c r="H13" s="32"/>
      <c r="I13" s="32"/>
      <c r="J13" s="32"/>
      <c r="K13" s="32"/>
      <c r="L13" s="64"/>
      <c r="M13" s="64"/>
    </row>
    <row r="14" spans="1:14" x14ac:dyDescent="0.2">
      <c r="A14" s="65"/>
      <c r="B14" s="64"/>
      <c r="C14" s="51"/>
      <c r="D14" s="32"/>
      <c r="E14" s="32"/>
      <c r="F14" s="111"/>
      <c r="G14" s="32"/>
      <c r="H14" s="32"/>
      <c r="I14" s="32"/>
      <c r="J14" s="32"/>
      <c r="K14" s="32"/>
      <c r="L14" s="64"/>
      <c r="M14" s="64"/>
    </row>
    <row r="15" spans="1:14" x14ac:dyDescent="0.2">
      <c r="A15" s="65"/>
      <c r="B15" s="64"/>
      <c r="C15" s="51"/>
      <c r="D15" s="32"/>
      <c r="E15" s="32"/>
      <c r="F15" s="111"/>
      <c r="G15" s="32"/>
      <c r="H15" s="32"/>
      <c r="I15" s="32"/>
      <c r="J15" s="32"/>
      <c r="K15" s="32"/>
      <c r="L15" s="64"/>
      <c r="M15" s="64"/>
    </row>
    <row r="16" spans="1:14" x14ac:dyDescent="0.2">
      <c r="A16" s="65"/>
      <c r="B16" s="64"/>
      <c r="C16" s="51"/>
      <c r="D16" s="32"/>
      <c r="E16" s="32"/>
      <c r="F16" s="111"/>
      <c r="G16" s="32"/>
      <c r="H16" s="32"/>
      <c r="I16" s="32"/>
      <c r="J16" s="32"/>
      <c r="K16" s="32"/>
      <c r="L16" s="64"/>
      <c r="M16" s="64"/>
    </row>
    <row r="17" spans="1:13" x14ac:dyDescent="0.2">
      <c r="A17" s="65"/>
      <c r="B17" s="64"/>
      <c r="C17" s="84"/>
      <c r="D17" s="34"/>
      <c r="E17" s="34"/>
      <c r="F17" s="112"/>
      <c r="G17" s="34"/>
      <c r="H17" s="34"/>
      <c r="I17" s="34"/>
      <c r="J17" s="34"/>
      <c r="K17" s="34"/>
      <c r="L17" s="64"/>
      <c r="M17" s="64"/>
    </row>
    <row r="18" spans="1:13" x14ac:dyDescent="0.2">
      <c r="A18" s="12" t="s">
        <v>10</v>
      </c>
      <c r="B18" s="33"/>
      <c r="C18" s="36">
        <f t="shared" ref="C18:K18" si="0">SUM(C10:C17)</f>
        <v>0</v>
      </c>
      <c r="D18" s="32">
        <f t="shared" si="0"/>
        <v>0</v>
      </c>
      <c r="E18" s="32">
        <f t="shared" si="0"/>
        <v>0</v>
      </c>
      <c r="F18" s="32">
        <f t="shared" si="0"/>
        <v>0</v>
      </c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3"/>
      <c r="M18" s="33"/>
    </row>
    <row r="19" spans="1:13" x14ac:dyDescent="0.2">
      <c r="B19" s="33"/>
      <c r="D19" s="33"/>
      <c r="E19" s="37"/>
      <c r="F19" s="111" t="str">
        <f t="shared" ref="F19" si="1">IF(B19,(D19*$N$9&gt;$I$5)*($I$5*$N$5),"")</f>
        <v/>
      </c>
      <c r="G19" s="33"/>
      <c r="H19" s="33"/>
      <c r="I19" s="33"/>
      <c r="J19" s="33"/>
      <c r="K19" s="33"/>
      <c r="L19" s="33"/>
      <c r="M19" s="33"/>
    </row>
    <row r="20" spans="1:13" x14ac:dyDescent="0.2">
      <c r="A20" s="21" t="s">
        <v>100</v>
      </c>
      <c r="B20" s="33"/>
      <c r="D20" s="33"/>
      <c r="E20" s="37"/>
      <c r="F20" s="49"/>
      <c r="G20" s="33"/>
      <c r="H20" s="33"/>
      <c r="I20" s="33"/>
      <c r="J20" s="33"/>
      <c r="K20" s="33"/>
      <c r="L20" s="38"/>
      <c r="M20" s="38"/>
    </row>
    <row r="21" spans="1:13" x14ac:dyDescent="0.2">
      <c r="A21" s="29"/>
      <c r="B21" s="30"/>
      <c r="C21" s="39"/>
      <c r="D21" s="82" t="str">
        <f>IF(B21,B21*C21,"")</f>
        <v/>
      </c>
      <c r="E21" s="82" t="str">
        <f>IF(B21,(D21)*$N$7,"")</f>
        <v/>
      </c>
      <c r="F21" s="30"/>
      <c r="G21" s="30"/>
      <c r="H21" s="82" t="str">
        <f>IF(C21,(D21)*$N$8,"")</f>
        <v/>
      </c>
      <c r="I21" s="30"/>
      <c r="J21" s="30"/>
      <c r="K21" s="30"/>
      <c r="L21" s="40"/>
      <c r="M21" s="40"/>
    </row>
    <row r="22" spans="1:13" x14ac:dyDescent="0.2">
      <c r="A22" s="29"/>
      <c r="B22" s="30"/>
      <c r="C22" s="127"/>
      <c r="D22" s="132" t="str">
        <f t="shared" ref="D22:D35" si="2">IF(B22,B22*C22,"")</f>
        <v/>
      </c>
      <c r="E22" s="64" t="str">
        <f t="shared" ref="E22:E35" si="3">IF(B22,(D22)*$N$7,"")</f>
        <v/>
      </c>
      <c r="F22" s="30"/>
      <c r="G22" s="133"/>
      <c r="H22" s="134" t="str">
        <f t="shared" ref="H22:H35" si="4">IF(C22,(D22)*$N$8,"")</f>
        <v/>
      </c>
      <c r="I22" s="79"/>
      <c r="J22" s="30"/>
      <c r="K22" s="30"/>
      <c r="L22" s="40"/>
      <c r="M22" s="40"/>
    </row>
    <row r="23" spans="1:13" x14ac:dyDescent="0.2">
      <c r="A23" s="29"/>
      <c r="B23" s="30"/>
      <c r="C23" s="127"/>
      <c r="D23" s="132" t="str">
        <f t="shared" si="2"/>
        <v/>
      </c>
      <c r="E23" s="64" t="str">
        <f t="shared" si="3"/>
        <v/>
      </c>
      <c r="F23" s="30"/>
      <c r="G23" s="133"/>
      <c r="H23" s="134" t="str">
        <f t="shared" si="4"/>
        <v/>
      </c>
      <c r="I23" s="79"/>
      <c r="J23" s="30"/>
      <c r="K23" s="30"/>
      <c r="L23" s="40"/>
      <c r="M23" s="40"/>
    </row>
    <row r="24" spans="1:13" x14ac:dyDescent="0.2">
      <c r="A24" s="29"/>
      <c r="B24" s="30"/>
      <c r="C24" s="127"/>
      <c r="D24" s="132" t="str">
        <f t="shared" si="2"/>
        <v/>
      </c>
      <c r="E24" s="64" t="str">
        <f t="shared" si="3"/>
        <v/>
      </c>
      <c r="F24" s="30"/>
      <c r="G24" s="133"/>
      <c r="H24" s="134" t="str">
        <f t="shared" si="4"/>
        <v/>
      </c>
      <c r="I24" s="79"/>
      <c r="J24" s="30"/>
      <c r="K24" s="30"/>
      <c r="L24" s="40"/>
      <c r="M24" s="40"/>
    </row>
    <row r="25" spans="1:13" x14ac:dyDescent="0.2">
      <c r="A25" s="29"/>
      <c r="B25" s="30"/>
      <c r="C25" s="127"/>
      <c r="D25" s="132" t="str">
        <f t="shared" si="2"/>
        <v/>
      </c>
      <c r="E25" s="64" t="str">
        <f t="shared" si="3"/>
        <v/>
      </c>
      <c r="F25" s="30"/>
      <c r="G25" s="133"/>
      <c r="H25" s="134" t="str">
        <f t="shared" si="4"/>
        <v/>
      </c>
      <c r="I25" s="79"/>
      <c r="J25" s="30"/>
      <c r="K25" s="30"/>
      <c r="L25" s="40"/>
      <c r="M25" s="40"/>
    </row>
    <row r="26" spans="1:13" x14ac:dyDescent="0.2">
      <c r="A26" s="29"/>
      <c r="B26" s="30"/>
      <c r="C26" s="127"/>
      <c r="D26" s="132" t="str">
        <f t="shared" si="2"/>
        <v/>
      </c>
      <c r="E26" s="64" t="str">
        <f t="shared" si="3"/>
        <v/>
      </c>
      <c r="F26" s="30"/>
      <c r="G26" s="133"/>
      <c r="H26" s="134" t="str">
        <f t="shared" si="4"/>
        <v/>
      </c>
      <c r="I26" s="79"/>
      <c r="J26" s="30"/>
      <c r="K26" s="30"/>
      <c r="L26" s="40"/>
      <c r="M26" s="40"/>
    </row>
    <row r="27" spans="1:13" x14ac:dyDescent="0.2">
      <c r="A27" s="29"/>
      <c r="B27" s="30"/>
      <c r="C27" s="127"/>
      <c r="D27" s="132" t="str">
        <f t="shared" si="2"/>
        <v/>
      </c>
      <c r="E27" s="64" t="str">
        <f t="shared" si="3"/>
        <v/>
      </c>
      <c r="F27" s="30"/>
      <c r="G27" s="133"/>
      <c r="H27" s="134" t="str">
        <f t="shared" si="4"/>
        <v/>
      </c>
      <c r="I27" s="79"/>
      <c r="J27" s="30"/>
      <c r="K27" s="30"/>
      <c r="L27" s="40"/>
      <c r="M27" s="40"/>
    </row>
    <row r="28" spans="1:13" x14ac:dyDescent="0.2">
      <c r="A28" s="29"/>
      <c r="B28" s="30"/>
      <c r="C28" s="127"/>
      <c r="D28" s="132" t="str">
        <f t="shared" si="2"/>
        <v/>
      </c>
      <c r="E28" s="64" t="str">
        <f t="shared" si="3"/>
        <v/>
      </c>
      <c r="F28" s="30"/>
      <c r="G28" s="133"/>
      <c r="H28" s="134" t="str">
        <f t="shared" si="4"/>
        <v/>
      </c>
      <c r="I28" s="79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si="2"/>
        <v/>
      </c>
      <c r="E29" s="64" t="str">
        <f t="shared" si="3"/>
        <v/>
      </c>
      <c r="F29" s="30"/>
      <c r="G29" s="133"/>
      <c r="H29" s="134" t="str">
        <f t="shared" si="4"/>
        <v/>
      </c>
      <c r="I29" s="79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2"/>
        <v/>
      </c>
      <c r="E30" s="64" t="str">
        <f t="shared" si="3"/>
        <v/>
      </c>
      <c r="F30" s="30"/>
      <c r="G30" s="133"/>
      <c r="H30" s="134" t="str">
        <f t="shared" si="4"/>
        <v/>
      </c>
      <c r="I30" s="79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2"/>
        <v/>
      </c>
      <c r="E31" s="64" t="str">
        <f t="shared" si="3"/>
        <v/>
      </c>
      <c r="F31" s="30"/>
      <c r="G31" s="133"/>
      <c r="H31" s="134" t="str">
        <f t="shared" si="4"/>
        <v/>
      </c>
      <c r="I31" s="79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2"/>
        <v/>
      </c>
      <c r="E32" s="64" t="str">
        <f t="shared" si="3"/>
        <v/>
      </c>
      <c r="F32" s="30"/>
      <c r="G32" s="133"/>
      <c r="H32" s="134" t="str">
        <f t="shared" si="4"/>
        <v/>
      </c>
      <c r="I32" s="79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2"/>
        <v/>
      </c>
      <c r="E33" s="64" t="str">
        <f t="shared" si="3"/>
        <v/>
      </c>
      <c r="F33" s="30"/>
      <c r="G33" s="133"/>
      <c r="H33" s="134" t="str">
        <f t="shared" si="4"/>
        <v/>
      </c>
      <c r="I33" s="79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2"/>
        <v/>
      </c>
      <c r="E34" s="64" t="str">
        <f t="shared" si="3"/>
        <v/>
      </c>
      <c r="F34" s="30"/>
      <c r="G34" s="133"/>
      <c r="H34" s="134" t="str">
        <f t="shared" si="4"/>
        <v/>
      </c>
      <c r="I34" s="79"/>
      <c r="J34" s="30"/>
      <c r="K34" s="30"/>
      <c r="L34" s="40"/>
      <c r="M34" s="40"/>
    </row>
    <row r="35" spans="1:13" x14ac:dyDescent="0.2">
      <c r="A35" s="41"/>
      <c r="B35" s="30"/>
      <c r="C35" s="39"/>
      <c r="D35" s="129" t="str">
        <f t="shared" si="2"/>
        <v/>
      </c>
      <c r="E35" s="34" t="str">
        <f t="shared" si="3"/>
        <v/>
      </c>
      <c r="F35" s="30"/>
      <c r="G35" s="30"/>
      <c r="H35" s="128" t="str">
        <f t="shared" si="4"/>
        <v/>
      </c>
      <c r="I35" s="30"/>
      <c r="J35" s="30"/>
      <c r="K35" s="30"/>
      <c r="L35" s="40"/>
      <c r="M35" s="40"/>
    </row>
    <row r="36" spans="1:13" x14ac:dyDescent="0.2">
      <c r="A36" s="12" t="s">
        <v>10</v>
      </c>
      <c r="B36" s="33"/>
      <c r="C36" s="42">
        <f t="shared" ref="C36:K36" si="5">SUM(C21:C35)</f>
        <v>0</v>
      </c>
      <c r="D36" s="32">
        <f t="shared" si="5"/>
        <v>0</v>
      </c>
      <c r="E36" s="32">
        <f t="shared" si="5"/>
        <v>0</v>
      </c>
      <c r="F36" s="32">
        <f t="shared" si="5"/>
        <v>0</v>
      </c>
      <c r="G36" s="32">
        <f t="shared" si="5"/>
        <v>0</v>
      </c>
      <c r="H36" s="32">
        <f t="shared" si="5"/>
        <v>0</v>
      </c>
      <c r="I36" s="32">
        <f t="shared" si="5"/>
        <v>0</v>
      </c>
      <c r="J36" s="32">
        <f t="shared" si="5"/>
        <v>0</v>
      </c>
      <c r="K36" s="32">
        <f t="shared" si="5"/>
        <v>0</v>
      </c>
      <c r="L36" s="38"/>
      <c r="M36" s="38"/>
    </row>
    <row r="37" spans="1:13" x14ac:dyDescent="0.2">
      <c r="A37" s="12"/>
      <c r="B37" s="33"/>
      <c r="C37" s="42"/>
      <c r="D37" s="32"/>
      <c r="E37" s="43"/>
      <c r="F37" s="111" t="str">
        <f t="shared" ref="F37" si="6">IF(B37,(D37*$N$9&gt;$I$5)*($I$5*$N$5),"")</f>
        <v/>
      </c>
      <c r="G37" s="32"/>
      <c r="H37" s="32"/>
      <c r="I37" s="32"/>
      <c r="J37" s="32"/>
      <c r="K37" s="32"/>
      <c r="L37" s="38"/>
      <c r="M37" s="38"/>
    </row>
    <row r="38" spans="1:13" x14ac:dyDescent="0.2">
      <c r="A38" s="12" t="s">
        <v>11</v>
      </c>
      <c r="B38" s="33"/>
      <c r="C38" s="36">
        <f>SUM(C36+C52)</f>
        <v>0</v>
      </c>
      <c r="D38" s="32">
        <f>SUM(D18+D36)</f>
        <v>0</v>
      </c>
      <c r="E38" s="32">
        <f t="shared" ref="E38:K38" si="7">SUM(E18+E36)</f>
        <v>0</v>
      </c>
      <c r="F38" s="32">
        <f t="shared" ref="F38" si="8">SUM(F18+F36)</f>
        <v>0</v>
      </c>
      <c r="G38" s="32">
        <f t="shared" si="7"/>
        <v>0</v>
      </c>
      <c r="H38" s="32">
        <f t="shared" si="7"/>
        <v>0</v>
      </c>
      <c r="I38" s="32">
        <f t="shared" si="7"/>
        <v>0</v>
      </c>
      <c r="J38" s="32">
        <f t="shared" si="7"/>
        <v>0</v>
      </c>
      <c r="K38" s="32">
        <f t="shared" si="7"/>
        <v>0</v>
      </c>
      <c r="L38" s="38"/>
      <c r="M38" s="38"/>
    </row>
    <row r="39" spans="1:13" x14ac:dyDescent="0.2">
      <c r="B39" s="33"/>
      <c r="C39" s="42"/>
      <c r="D39" s="32"/>
      <c r="E39" s="32"/>
      <c r="F39" s="32"/>
      <c r="G39" s="32"/>
      <c r="H39" s="32"/>
      <c r="I39" s="32"/>
      <c r="J39" s="32"/>
      <c r="K39" s="32"/>
      <c r="L39" s="38"/>
      <c r="M39" s="38"/>
    </row>
    <row r="40" spans="1:13" ht="13.5" thickBot="1" x14ac:dyDescent="0.25">
      <c r="A40" s="12" t="s">
        <v>12</v>
      </c>
      <c r="B40" s="33"/>
      <c r="C40" s="45">
        <f t="shared" ref="C40:K40" si="9">+C38*$N$9</f>
        <v>0</v>
      </c>
      <c r="D40" s="46">
        <f t="shared" si="9"/>
        <v>0</v>
      </c>
      <c r="E40" s="46">
        <f t="shared" si="9"/>
        <v>0</v>
      </c>
      <c r="F40" s="46">
        <f t="shared" ref="F40" si="10">+F38*$N$9</f>
        <v>0</v>
      </c>
      <c r="G40" s="46">
        <f t="shared" si="9"/>
        <v>0</v>
      </c>
      <c r="H40" s="46">
        <f t="shared" si="9"/>
        <v>0</v>
      </c>
      <c r="I40" s="46">
        <f t="shared" si="9"/>
        <v>0</v>
      </c>
      <c r="J40" s="46">
        <f t="shared" si="9"/>
        <v>0</v>
      </c>
      <c r="K40" s="46">
        <f t="shared" si="9"/>
        <v>0</v>
      </c>
      <c r="L40" s="38"/>
      <c r="M40" s="38"/>
    </row>
    <row r="41" spans="1:13" ht="13.5" thickTop="1" x14ac:dyDescent="0.2">
      <c r="B41" s="33"/>
      <c r="D41" s="33"/>
      <c r="E41" s="37"/>
      <c r="F41" s="33"/>
      <c r="G41" s="33"/>
      <c r="H41" s="33"/>
      <c r="I41" s="33"/>
      <c r="J41" s="33"/>
      <c r="K41" s="33"/>
      <c r="L41" s="38"/>
      <c r="M41" s="38"/>
    </row>
    <row r="42" spans="1:13" ht="25.5" x14ac:dyDescent="0.2">
      <c r="A42" s="75" t="s">
        <v>104</v>
      </c>
      <c r="B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x14ac:dyDescent="0.2">
      <c r="A43" s="47">
        <f>+'Data Input'!B11</f>
        <v>0</v>
      </c>
      <c r="B43" s="33"/>
      <c r="C43" s="48"/>
      <c r="D43" s="32">
        <f>+'Data Input'!C11*'Data Input'!$G$19/'Data Input'!$G$32</f>
        <v>0</v>
      </c>
      <c r="E43" s="32" t="str">
        <f>IF(D43,(D43)*$N$7,"")</f>
        <v/>
      </c>
      <c r="F43" s="49" t="s">
        <v>51</v>
      </c>
      <c r="G43" s="33"/>
      <c r="H43" s="32" t="str">
        <f>IF(D43,(D43)*$N$8,"")</f>
        <v/>
      </c>
      <c r="I43" s="33"/>
      <c r="J43" s="33"/>
      <c r="K43" s="33"/>
      <c r="L43" s="33"/>
      <c r="M43" s="33"/>
    </row>
    <row r="44" spans="1:13" x14ac:dyDescent="0.2">
      <c r="A44" s="47">
        <f>+'Data Input'!B12</f>
        <v>0</v>
      </c>
      <c r="B44" s="33"/>
      <c r="C44" s="48"/>
      <c r="D44" s="32">
        <f>+'Data Input'!C12*'Data Input'!$G$19/'Data Input'!$G$32</f>
        <v>0</v>
      </c>
      <c r="E44" s="32" t="str">
        <f t="shared" ref="E44:E50" si="11">IF(D44,(D44)*$N$7,"")</f>
        <v/>
      </c>
      <c r="F44" s="49"/>
      <c r="G44" s="33"/>
      <c r="H44" s="32" t="str">
        <f t="shared" ref="H44:H50" si="12">IF(D44,(D44)*$N$8,"")</f>
        <v/>
      </c>
      <c r="I44" s="33"/>
      <c r="J44" s="33"/>
      <c r="K44" s="33"/>
      <c r="L44" s="33"/>
      <c r="M44" s="33"/>
    </row>
    <row r="45" spans="1:13" x14ac:dyDescent="0.2">
      <c r="A45" s="47">
        <f>+'Data Input'!B13</f>
        <v>0</v>
      </c>
      <c r="B45" s="33"/>
      <c r="C45" s="48"/>
      <c r="D45" s="32">
        <f>+'Data Input'!C13*'Data Input'!$G$19/'Data Input'!$G$32</f>
        <v>0</v>
      </c>
      <c r="E45" s="32" t="str">
        <f t="shared" si="11"/>
        <v/>
      </c>
      <c r="F45" s="49"/>
      <c r="G45" s="33"/>
      <c r="H45" s="32" t="str">
        <f t="shared" si="12"/>
        <v/>
      </c>
      <c r="I45" s="33"/>
      <c r="J45" s="33"/>
      <c r="K45" s="33"/>
      <c r="L45" s="33"/>
      <c r="M45" s="33"/>
    </row>
    <row r="46" spans="1:13" x14ac:dyDescent="0.2">
      <c r="A46" s="47">
        <f>+'Data Input'!B14</f>
        <v>0</v>
      </c>
      <c r="B46" s="33"/>
      <c r="C46" s="48"/>
      <c r="D46" s="32">
        <f>+'Data Input'!C14*'Data Input'!$G$19/'Data Input'!$G$32</f>
        <v>0</v>
      </c>
      <c r="E46" s="32" t="str">
        <f t="shared" si="11"/>
        <v/>
      </c>
      <c r="F46" s="49"/>
      <c r="G46" s="33"/>
      <c r="H46" s="32" t="str">
        <f t="shared" si="12"/>
        <v/>
      </c>
      <c r="I46" s="33"/>
      <c r="J46" s="33"/>
      <c r="K46" s="33"/>
      <c r="L46" s="33"/>
      <c r="M46" s="33"/>
    </row>
    <row r="47" spans="1:13" x14ac:dyDescent="0.2">
      <c r="A47" s="47">
        <f>+'Data Input'!B15</f>
        <v>0</v>
      </c>
      <c r="B47" s="33"/>
      <c r="C47" s="48"/>
      <c r="D47" s="32">
        <f>+'Data Input'!C15*'Data Input'!$G$19/'Data Input'!$G$32</f>
        <v>0</v>
      </c>
      <c r="E47" s="32" t="str">
        <f t="shared" si="11"/>
        <v/>
      </c>
      <c r="F47" s="33"/>
      <c r="G47" s="33"/>
      <c r="H47" s="32" t="str">
        <f t="shared" si="12"/>
        <v/>
      </c>
      <c r="I47" s="33"/>
      <c r="J47" s="33"/>
      <c r="K47" s="33"/>
      <c r="L47" s="33"/>
      <c r="M47" s="33"/>
    </row>
    <row r="48" spans="1:13" x14ac:dyDescent="0.2">
      <c r="A48" s="47">
        <f>+'Data Input'!B16</f>
        <v>0</v>
      </c>
      <c r="B48" s="33"/>
      <c r="C48" s="48"/>
      <c r="D48" s="32">
        <f>+'Data Input'!C16*'Data Input'!$G$19/'Data Input'!$G$32</f>
        <v>0</v>
      </c>
      <c r="E48" s="32" t="str">
        <f t="shared" si="11"/>
        <v/>
      </c>
      <c r="F48" s="33"/>
      <c r="G48" s="33"/>
      <c r="H48" s="32" t="str">
        <f t="shared" si="12"/>
        <v/>
      </c>
      <c r="I48" s="33"/>
      <c r="J48" s="33"/>
      <c r="K48" s="33"/>
      <c r="L48" s="33"/>
      <c r="M48" s="33"/>
    </row>
    <row r="49" spans="1:13" x14ac:dyDescent="0.2">
      <c r="A49" s="47">
        <f>+'Data Input'!B17</f>
        <v>0</v>
      </c>
      <c r="B49" s="33"/>
      <c r="C49" s="48"/>
      <c r="D49" s="32">
        <f>+'Data Input'!C17*'Data Input'!$G$19/'Data Input'!$G$32</f>
        <v>0</v>
      </c>
      <c r="E49" s="32" t="str">
        <f t="shared" si="11"/>
        <v/>
      </c>
      <c r="F49" s="33"/>
      <c r="G49" s="33"/>
      <c r="H49" s="32" t="str">
        <f t="shared" si="12"/>
        <v/>
      </c>
      <c r="I49" s="33"/>
      <c r="J49" s="33"/>
      <c r="K49" s="33"/>
      <c r="L49" s="33"/>
      <c r="M49" s="33"/>
    </row>
    <row r="50" spans="1:13" x14ac:dyDescent="0.2">
      <c r="A50" s="47">
        <f>+'Data Input'!B18</f>
        <v>0</v>
      </c>
      <c r="B50" s="33"/>
      <c r="C50" s="48"/>
      <c r="D50" s="32">
        <f>+'Data Input'!C18*'Data Input'!$G$19/'Data Input'!$G$32</f>
        <v>0</v>
      </c>
      <c r="E50" s="32" t="str">
        <f t="shared" si="11"/>
        <v/>
      </c>
      <c r="F50" s="33"/>
      <c r="G50" s="33"/>
      <c r="H50" s="32" t="str">
        <f t="shared" si="12"/>
        <v/>
      </c>
      <c r="I50" s="33"/>
      <c r="J50" s="33"/>
      <c r="K50" s="33"/>
      <c r="L50" s="33"/>
      <c r="M50" s="33"/>
    </row>
    <row r="51" spans="1:13" x14ac:dyDescent="0.2">
      <c r="B51" s="33"/>
      <c r="C51" s="50"/>
      <c r="D51" s="59"/>
      <c r="E51" s="66"/>
      <c r="F51" s="35"/>
      <c r="G51" s="35"/>
      <c r="H51" s="34"/>
      <c r="I51" s="35"/>
      <c r="J51" s="35"/>
      <c r="K51" s="35"/>
      <c r="L51" s="33"/>
      <c r="M51" s="33"/>
    </row>
    <row r="52" spans="1:13" x14ac:dyDescent="0.2">
      <c r="A52" s="12" t="s">
        <v>10</v>
      </c>
      <c r="B52" s="33"/>
      <c r="C52" s="51"/>
      <c r="D52" s="32">
        <f t="shared" ref="D52:K52" si="13">SUM(D43:D51)</f>
        <v>0</v>
      </c>
      <c r="E52" s="32">
        <f>SUM(E43:E50)</f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3"/>
      <c r="M52" s="33"/>
    </row>
    <row r="53" spans="1:13" x14ac:dyDescent="0.2">
      <c r="B53" s="33"/>
      <c r="D53" s="33"/>
      <c r="E53" s="37"/>
      <c r="F53" s="33"/>
      <c r="G53" s="33"/>
      <c r="H53" s="33"/>
      <c r="I53" s="33"/>
      <c r="J53" s="33"/>
      <c r="K53" s="33"/>
      <c r="L53" s="33"/>
      <c r="M53" s="33"/>
    </row>
    <row r="54" spans="1:13" x14ac:dyDescent="0.2">
      <c r="B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1:13" x14ac:dyDescent="0.2">
      <c r="A55" s="21" t="s">
        <v>98</v>
      </c>
      <c r="B55" s="33"/>
      <c r="D55" s="53"/>
      <c r="E55" s="24"/>
      <c r="F55" s="24"/>
      <c r="G55" s="24"/>
      <c r="H55" s="52"/>
      <c r="I55" s="24"/>
      <c r="J55" s="24"/>
      <c r="K55" s="24"/>
    </row>
    <row r="56" spans="1:13" x14ac:dyDescent="0.2">
      <c r="B56" s="33"/>
      <c r="E56" s="24"/>
      <c r="F56" s="24"/>
      <c r="G56" s="24"/>
      <c r="H56" s="52"/>
      <c r="I56" s="24"/>
      <c r="J56" s="24"/>
      <c r="K56" s="24"/>
    </row>
    <row r="57" spans="1:13" x14ac:dyDescent="0.2">
      <c r="A57" s="21" t="s">
        <v>13</v>
      </c>
      <c r="B57" s="33"/>
      <c r="D57" s="58">
        <f>+'Data Input'!H19</f>
        <v>0</v>
      </c>
      <c r="E57" s="24"/>
      <c r="F57" s="24"/>
      <c r="G57" s="24"/>
      <c r="H57" s="52"/>
      <c r="I57" s="24"/>
      <c r="J57" s="24"/>
      <c r="K57" s="24"/>
    </row>
    <row r="58" spans="1:13" x14ac:dyDescent="0.2">
      <c r="B58" s="33"/>
      <c r="E58" s="24"/>
      <c r="F58" s="24"/>
      <c r="G58" s="24"/>
      <c r="H58" s="52"/>
      <c r="I58" s="24"/>
      <c r="J58" s="24"/>
      <c r="K58" s="24"/>
    </row>
    <row r="59" spans="1:13" x14ac:dyDescent="0.2">
      <c r="B59" s="33"/>
      <c r="E59" s="24"/>
      <c r="F59" s="24"/>
      <c r="G59" s="24"/>
      <c r="H59" s="52"/>
      <c r="I59" s="24"/>
      <c r="J59" s="24"/>
      <c r="K59" s="24"/>
    </row>
    <row r="60" spans="1:13" ht="20.100000000000001" customHeight="1" thickBot="1" x14ac:dyDescent="0.3">
      <c r="A60" s="55" t="s">
        <v>50</v>
      </c>
      <c r="D60" s="56">
        <f>SUM(D52:K59)+SUM(D40:K40)</f>
        <v>0</v>
      </c>
      <c r="E60" s="24"/>
      <c r="H60" s="52"/>
    </row>
    <row r="61" spans="1:13" ht="13.5" thickTop="1" x14ac:dyDescent="0.2">
      <c r="J61" s="14"/>
      <c r="K61" s="14"/>
    </row>
  </sheetData>
  <sheetProtection algorithmName="SHA-512" hashValue="BeVpUlw/1O32fjHpSu5MCA7w0q/7sIYyyF7l5yp9y+hNnN+Z5UIsHOFP9yzm02BJwy+3gpJVf8cU8QN9du13Wg==" saltValue="wOcAyOnsesfj9gkL2GCHpw==" spinCount="100000" sheet="1" selectLockedCells="1"/>
  <protectedRanges>
    <protectedRange sqref="B3" name="Name"/>
    <protectedRange sqref="B55 B57" name="Fee_1"/>
    <protectedRange sqref="B10:C17 B43:C51" name="Time_1"/>
    <protectedRange sqref="G10:G17 I10:M17 I43:M51 F47:G51 G43:G46" name="Range"/>
    <protectedRange sqref="B21:C35" name="Time_1_1"/>
    <protectedRange sqref="I21:M35 G21:G35" name="Range_1"/>
    <protectedRange sqref="F10:F17 F19 F21:F35" name="Range_1_1_1"/>
    <protectedRange sqref="F37" name="Range_1_1_1_1"/>
  </protectedRanges>
  <mergeCells count="3">
    <mergeCell ref="B1:D1"/>
    <mergeCell ref="L7:M8"/>
    <mergeCell ref="E8:J8"/>
  </mergeCells>
  <pageMargins left="0.75" right="0.75" top="1" bottom="1" header="0.5" footer="0.5"/>
  <pageSetup scale="69" orientation="landscape" r:id="rId1"/>
  <headerFooter alignWithMargins="0"/>
  <ignoredErrors>
    <ignoredError sqref="B1:D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zoomScale="79" zoomScaleNormal="79" workbookViewId="0">
      <selection activeCell="H33" sqref="H33"/>
    </sheetView>
  </sheetViews>
  <sheetFormatPr defaultColWidth="8.75" defaultRowHeight="12.75" x14ac:dyDescent="0.2"/>
  <cols>
    <col min="1" max="1" width="9.125" style="5" bestFit="1" customWidth="1"/>
    <col min="2" max="2" width="30.125" style="5" bestFit="1" customWidth="1"/>
    <col min="3" max="3" width="24.125" style="5" bestFit="1" customWidth="1"/>
    <col min="4" max="4" width="17.875" style="5" customWidth="1"/>
    <col min="5" max="5" width="4" style="5" customWidth="1"/>
    <col min="6" max="6" width="50.125" style="5" bestFit="1" customWidth="1"/>
    <col min="7" max="7" width="10.5" style="5" bestFit="1" customWidth="1"/>
    <col min="8" max="8" width="17.625" style="5" bestFit="1" customWidth="1"/>
    <col min="9" max="16384" width="8.75" style="5"/>
  </cols>
  <sheetData>
    <row r="1" spans="1:8" ht="21" x14ac:dyDescent="0.35">
      <c r="A1" s="74" t="s">
        <v>134</v>
      </c>
      <c r="C1" s="6"/>
      <c r="D1" s="7"/>
      <c r="E1" s="6"/>
    </row>
    <row r="2" spans="1:8" x14ac:dyDescent="0.2">
      <c r="A2" s="8" t="s">
        <v>39</v>
      </c>
      <c r="C2" s="6"/>
      <c r="D2" s="7"/>
      <c r="E2" s="6"/>
      <c r="F2" s="9" t="s">
        <v>41</v>
      </c>
      <c r="G2" s="10" t="s">
        <v>91</v>
      </c>
      <c r="H2" s="10" t="s">
        <v>13</v>
      </c>
    </row>
    <row r="3" spans="1:8" x14ac:dyDescent="0.2">
      <c r="A3" s="8" t="s">
        <v>92</v>
      </c>
      <c r="C3" s="6"/>
      <c r="D3" s="7"/>
      <c r="E3" s="6"/>
      <c r="F3" s="9"/>
      <c r="H3" s="10" t="s">
        <v>42</v>
      </c>
    </row>
    <row r="4" spans="1:8" x14ac:dyDescent="0.2">
      <c r="C4" s="6"/>
      <c r="D4" s="7"/>
      <c r="E4" s="6">
        <v>1</v>
      </c>
      <c r="F4" s="1" t="s">
        <v>57</v>
      </c>
      <c r="G4" s="103">
        <v>164765</v>
      </c>
      <c r="H4" s="104">
        <f t="shared" ref="H4:H31" si="0">(+G4/$G$32)*$C$24</f>
        <v>0</v>
      </c>
    </row>
    <row r="5" spans="1:8" x14ac:dyDescent="0.2">
      <c r="A5" s="14">
        <v>1</v>
      </c>
      <c r="B5" s="94" t="s">
        <v>40</v>
      </c>
      <c r="C5" s="135"/>
      <c r="D5" s="135"/>
      <c r="E5" s="6">
        <f>E4+1</f>
        <v>2</v>
      </c>
      <c r="F5" s="2" t="s">
        <v>58</v>
      </c>
      <c r="G5" s="103">
        <v>60000</v>
      </c>
      <c r="H5" s="104">
        <f t="shared" si="0"/>
        <v>0</v>
      </c>
    </row>
    <row r="6" spans="1:8" x14ac:dyDescent="0.2">
      <c r="A6" s="14">
        <v>2</v>
      </c>
      <c r="B6" s="94" t="s">
        <v>103</v>
      </c>
      <c r="C6" s="95"/>
      <c r="D6" s="96"/>
      <c r="E6" s="6">
        <f t="shared" ref="E6:E31" si="1">E5+1</f>
        <v>3</v>
      </c>
      <c r="F6" s="5" t="s">
        <v>109</v>
      </c>
      <c r="G6" s="103">
        <v>145000</v>
      </c>
      <c r="H6" s="104">
        <f t="shared" si="0"/>
        <v>0</v>
      </c>
    </row>
    <row r="7" spans="1:8" x14ac:dyDescent="0.2">
      <c r="A7" s="14"/>
      <c r="B7" s="94"/>
      <c r="C7" s="23"/>
      <c r="D7" s="97"/>
      <c r="E7" s="6">
        <f t="shared" si="1"/>
        <v>4</v>
      </c>
      <c r="F7" s="5" t="s">
        <v>110</v>
      </c>
      <c r="G7" s="103">
        <v>43420</v>
      </c>
      <c r="H7" s="104">
        <f t="shared" si="0"/>
        <v>0</v>
      </c>
    </row>
    <row r="8" spans="1:8" x14ac:dyDescent="0.2">
      <c r="A8" s="94"/>
      <c r="B8" s="94"/>
      <c r="C8" s="70"/>
      <c r="D8" s="93"/>
      <c r="E8" s="6">
        <f t="shared" si="1"/>
        <v>5</v>
      </c>
      <c r="F8" s="2" t="s">
        <v>59</v>
      </c>
      <c r="G8" s="103">
        <v>50000</v>
      </c>
      <c r="H8" s="104">
        <f t="shared" si="0"/>
        <v>0</v>
      </c>
    </row>
    <row r="9" spans="1:8" x14ac:dyDescent="0.2">
      <c r="A9" s="94" t="s">
        <v>101</v>
      </c>
      <c r="B9" s="15"/>
      <c r="C9" s="70"/>
      <c r="D9" s="93"/>
      <c r="E9" s="6">
        <f t="shared" si="1"/>
        <v>6</v>
      </c>
      <c r="F9" s="3" t="s">
        <v>60</v>
      </c>
      <c r="G9" s="105">
        <v>45000</v>
      </c>
      <c r="H9" s="104">
        <f t="shared" si="0"/>
        <v>0</v>
      </c>
    </row>
    <row r="10" spans="1:8" x14ac:dyDescent="0.2">
      <c r="A10" s="94"/>
      <c r="B10" s="98" t="s">
        <v>89</v>
      </c>
      <c r="C10" s="99" t="s">
        <v>90</v>
      </c>
      <c r="D10" s="93"/>
      <c r="E10" s="6">
        <f t="shared" si="1"/>
        <v>7</v>
      </c>
      <c r="F10" s="5" t="s">
        <v>112</v>
      </c>
      <c r="G10" s="105">
        <v>145000</v>
      </c>
      <c r="H10" s="104">
        <f t="shared" si="0"/>
        <v>0</v>
      </c>
    </row>
    <row r="11" spans="1:8" x14ac:dyDescent="0.2">
      <c r="A11" s="14">
        <v>3</v>
      </c>
      <c r="B11" s="29"/>
      <c r="C11" s="92"/>
      <c r="D11" s="93"/>
      <c r="E11" s="6">
        <f t="shared" si="1"/>
        <v>8</v>
      </c>
      <c r="F11" s="4" t="s">
        <v>111</v>
      </c>
      <c r="G11" s="106">
        <v>14000</v>
      </c>
      <c r="H11" s="104">
        <f t="shared" si="0"/>
        <v>0</v>
      </c>
    </row>
    <row r="12" spans="1:8" x14ac:dyDescent="0.2">
      <c r="A12" s="14">
        <v>4</v>
      </c>
      <c r="B12" s="29"/>
      <c r="C12" s="92"/>
      <c r="D12" s="93"/>
      <c r="E12" s="6">
        <f t="shared" si="1"/>
        <v>9</v>
      </c>
      <c r="F12" s="2" t="s">
        <v>61</v>
      </c>
      <c r="G12" s="106">
        <v>50617</v>
      </c>
      <c r="H12" s="104">
        <f t="shared" si="0"/>
        <v>0</v>
      </c>
    </row>
    <row r="13" spans="1:8" x14ac:dyDescent="0.2">
      <c r="A13" s="14">
        <v>5</v>
      </c>
      <c r="B13" s="29"/>
      <c r="C13" s="92"/>
      <c r="D13" s="93"/>
      <c r="E13" s="6">
        <f t="shared" si="1"/>
        <v>10</v>
      </c>
      <c r="F13" s="2" t="s">
        <v>62</v>
      </c>
      <c r="G13" s="106">
        <v>20970</v>
      </c>
      <c r="H13" s="104">
        <f t="shared" si="0"/>
        <v>0</v>
      </c>
    </row>
    <row r="14" spans="1:8" x14ac:dyDescent="0.2">
      <c r="A14" s="14">
        <v>6</v>
      </c>
      <c r="B14" s="29"/>
      <c r="C14" s="92"/>
      <c r="D14" s="93"/>
      <c r="E14" s="6">
        <f t="shared" si="1"/>
        <v>11</v>
      </c>
      <c r="F14" s="2" t="s">
        <v>63</v>
      </c>
      <c r="G14" s="105">
        <v>1800</v>
      </c>
      <c r="H14" s="104">
        <f t="shared" si="0"/>
        <v>0</v>
      </c>
    </row>
    <row r="15" spans="1:8" x14ac:dyDescent="0.2">
      <c r="A15" s="14">
        <v>7</v>
      </c>
      <c r="B15" s="29"/>
      <c r="C15" s="92"/>
      <c r="D15" s="93"/>
      <c r="E15" s="6">
        <f t="shared" si="1"/>
        <v>12</v>
      </c>
      <c r="F15" s="2" t="s">
        <v>64</v>
      </c>
      <c r="G15" s="105">
        <v>5500</v>
      </c>
      <c r="H15" s="104">
        <f t="shared" si="0"/>
        <v>0</v>
      </c>
    </row>
    <row r="16" spans="1:8" x14ac:dyDescent="0.2">
      <c r="A16" s="14">
        <v>8</v>
      </c>
      <c r="B16" s="29"/>
      <c r="C16" s="92"/>
      <c r="D16" s="93"/>
      <c r="E16" s="6">
        <f t="shared" si="1"/>
        <v>13</v>
      </c>
      <c r="F16" s="2" t="s">
        <v>65</v>
      </c>
      <c r="G16" s="105">
        <v>67235</v>
      </c>
      <c r="H16" s="104">
        <f t="shared" si="0"/>
        <v>0</v>
      </c>
    </row>
    <row r="17" spans="1:8" x14ac:dyDescent="0.2">
      <c r="A17" s="14">
        <v>9</v>
      </c>
      <c r="B17" s="29"/>
      <c r="C17" s="92"/>
      <c r="D17" s="93"/>
      <c r="E17" s="6">
        <f t="shared" si="1"/>
        <v>14</v>
      </c>
      <c r="F17" s="2" t="s">
        <v>66</v>
      </c>
      <c r="G17" s="106">
        <v>5900</v>
      </c>
      <c r="H17" s="104">
        <f t="shared" si="0"/>
        <v>0</v>
      </c>
    </row>
    <row r="18" spans="1:8" x14ac:dyDescent="0.2">
      <c r="A18" s="14">
        <v>10</v>
      </c>
      <c r="B18" s="29"/>
      <c r="C18" s="92"/>
      <c r="D18" s="93"/>
      <c r="E18" s="6">
        <f t="shared" si="1"/>
        <v>15</v>
      </c>
      <c r="F18" s="2" t="s">
        <v>67</v>
      </c>
      <c r="G18" s="106">
        <v>62923</v>
      </c>
      <c r="H18" s="104">
        <f t="shared" si="0"/>
        <v>0</v>
      </c>
    </row>
    <row r="19" spans="1:8" x14ac:dyDescent="0.2">
      <c r="A19" s="14"/>
      <c r="B19" s="100"/>
      <c r="C19" s="70"/>
      <c r="D19" s="93"/>
      <c r="E19" s="6">
        <f t="shared" si="1"/>
        <v>16</v>
      </c>
      <c r="F19" s="2" t="s">
        <v>113</v>
      </c>
      <c r="G19" s="106">
        <v>78103</v>
      </c>
      <c r="H19" s="104">
        <f t="shared" si="0"/>
        <v>0</v>
      </c>
    </row>
    <row r="20" spans="1:8" x14ac:dyDescent="0.2">
      <c r="A20" s="94" t="s">
        <v>93</v>
      </c>
      <c r="B20" s="15"/>
      <c r="C20" s="70"/>
      <c r="D20" s="93"/>
      <c r="E20" s="6">
        <f t="shared" si="1"/>
        <v>17</v>
      </c>
      <c r="F20" s="2" t="s">
        <v>114</v>
      </c>
      <c r="G20" s="105">
        <v>119000</v>
      </c>
      <c r="H20" s="104">
        <f t="shared" si="0"/>
        <v>0</v>
      </c>
    </row>
    <row r="21" spans="1:8" x14ac:dyDescent="0.2">
      <c r="A21" s="94" t="s">
        <v>45</v>
      </c>
      <c r="B21" s="15"/>
      <c r="C21" s="70"/>
      <c r="D21" s="93"/>
      <c r="E21" s="6">
        <f t="shared" si="1"/>
        <v>18</v>
      </c>
      <c r="F21" s="2" t="s">
        <v>115</v>
      </c>
      <c r="G21" s="105">
        <v>74868</v>
      </c>
      <c r="H21" s="104">
        <f t="shared" si="0"/>
        <v>0</v>
      </c>
    </row>
    <row r="22" spans="1:8" x14ac:dyDescent="0.2">
      <c r="A22" s="14">
        <v>11</v>
      </c>
      <c r="B22" s="15" t="s">
        <v>94</v>
      </c>
      <c r="C22" s="101"/>
      <c r="D22" s="93"/>
      <c r="E22" s="6">
        <f t="shared" si="1"/>
        <v>19</v>
      </c>
      <c r="F22" s="2" t="s">
        <v>70</v>
      </c>
      <c r="G22" s="106">
        <v>58104</v>
      </c>
      <c r="H22" s="104">
        <f t="shared" si="0"/>
        <v>0</v>
      </c>
    </row>
    <row r="23" spans="1:8" x14ac:dyDescent="0.2">
      <c r="A23" s="15"/>
      <c r="B23" s="15" t="s">
        <v>88</v>
      </c>
      <c r="C23" s="91">
        <f>+G32</f>
        <v>1827367</v>
      </c>
      <c r="D23" s="93"/>
      <c r="E23" s="6">
        <f t="shared" si="1"/>
        <v>20</v>
      </c>
      <c r="F23" s="5" t="s">
        <v>116</v>
      </c>
      <c r="G23" s="106">
        <v>53451</v>
      </c>
      <c r="H23" s="104">
        <f t="shared" si="0"/>
        <v>0</v>
      </c>
    </row>
    <row r="24" spans="1:8" x14ac:dyDescent="0.2">
      <c r="A24" s="15"/>
      <c r="B24" s="15" t="s">
        <v>102</v>
      </c>
      <c r="C24" s="102">
        <f>+C22*C23</f>
        <v>0</v>
      </c>
      <c r="D24" s="93"/>
      <c r="E24" s="6">
        <f t="shared" si="1"/>
        <v>21</v>
      </c>
      <c r="F24" s="5" t="s">
        <v>71</v>
      </c>
      <c r="G24" s="106">
        <v>146859</v>
      </c>
      <c r="H24" s="104">
        <f t="shared" si="0"/>
        <v>0</v>
      </c>
    </row>
    <row r="25" spans="1:8" x14ac:dyDescent="0.2">
      <c r="C25" s="6"/>
      <c r="D25" s="7"/>
      <c r="E25" s="6">
        <f>E24+1</f>
        <v>22</v>
      </c>
      <c r="F25" s="5" t="s">
        <v>72</v>
      </c>
      <c r="G25" s="106">
        <v>75000</v>
      </c>
      <c r="H25" s="104">
        <f t="shared" si="0"/>
        <v>0</v>
      </c>
    </row>
    <row r="26" spans="1:8" x14ac:dyDescent="0.2">
      <c r="C26" s="6"/>
      <c r="D26" s="7"/>
      <c r="E26" s="6">
        <f t="shared" si="1"/>
        <v>23</v>
      </c>
      <c r="F26" s="5" t="s">
        <v>44</v>
      </c>
      <c r="G26" s="106">
        <v>64120</v>
      </c>
      <c r="H26" s="104">
        <f t="shared" si="0"/>
        <v>0</v>
      </c>
    </row>
    <row r="27" spans="1:8" x14ac:dyDescent="0.2">
      <c r="C27" s="6"/>
      <c r="D27" s="7"/>
      <c r="E27" s="6">
        <f t="shared" si="1"/>
        <v>24</v>
      </c>
      <c r="F27" s="5" t="s">
        <v>118</v>
      </c>
      <c r="G27" s="106">
        <v>40000</v>
      </c>
      <c r="H27" s="104">
        <f t="shared" si="0"/>
        <v>0</v>
      </c>
    </row>
    <row r="28" spans="1:8" x14ac:dyDescent="0.2">
      <c r="C28" s="6"/>
      <c r="D28" s="7"/>
      <c r="E28" s="6">
        <f t="shared" si="1"/>
        <v>25</v>
      </c>
      <c r="F28" s="5" t="s">
        <v>117</v>
      </c>
      <c r="G28" s="106">
        <v>31684</v>
      </c>
      <c r="H28" s="104">
        <f t="shared" si="0"/>
        <v>0</v>
      </c>
    </row>
    <row r="29" spans="1:8" x14ac:dyDescent="0.2">
      <c r="C29" s="6"/>
      <c r="D29" s="7"/>
      <c r="E29" s="6">
        <f t="shared" si="1"/>
        <v>26</v>
      </c>
      <c r="F29" s="5" t="s">
        <v>73</v>
      </c>
      <c r="G29" s="106">
        <v>128000</v>
      </c>
      <c r="H29" s="104">
        <f t="shared" si="0"/>
        <v>0</v>
      </c>
    </row>
    <row r="30" spans="1:8" x14ac:dyDescent="0.2">
      <c r="C30" s="6"/>
      <c r="D30" s="7"/>
      <c r="E30" s="6">
        <f t="shared" si="1"/>
        <v>27</v>
      </c>
      <c r="F30" s="5" t="s">
        <v>36</v>
      </c>
      <c r="G30" s="106">
        <v>76048</v>
      </c>
      <c r="H30" s="104">
        <f t="shared" si="0"/>
        <v>0</v>
      </c>
    </row>
    <row r="31" spans="1:8" ht="13.5" thickBot="1" x14ac:dyDescent="0.25">
      <c r="C31" s="6"/>
      <c r="D31" s="7"/>
      <c r="E31" s="6">
        <f t="shared" si="1"/>
        <v>28</v>
      </c>
      <c r="G31" s="107"/>
      <c r="H31" s="108">
        <f t="shared" si="0"/>
        <v>0</v>
      </c>
    </row>
    <row r="32" spans="1:8" ht="13.5" thickTop="1" x14ac:dyDescent="0.2">
      <c r="C32" s="6"/>
      <c r="D32" s="7"/>
      <c r="E32" s="6"/>
      <c r="G32" s="109">
        <f>SUM(G4:G31)</f>
        <v>1827367</v>
      </c>
      <c r="H32" s="110">
        <f>SUM(H4:H31)</f>
        <v>0</v>
      </c>
    </row>
    <row r="33" spans="3:5" x14ac:dyDescent="0.2">
      <c r="C33" s="6"/>
      <c r="D33" s="6"/>
      <c r="E33" s="6"/>
    </row>
    <row r="34" spans="3:5" x14ac:dyDescent="0.2">
      <c r="C34" s="6"/>
      <c r="D34" s="6"/>
      <c r="E34" s="6"/>
    </row>
    <row r="35" spans="3:5" x14ac:dyDescent="0.2">
      <c r="C35" s="6"/>
      <c r="D35" s="6"/>
    </row>
    <row r="36" spans="3:5" x14ac:dyDescent="0.2">
      <c r="C36" s="6"/>
      <c r="D36" s="6"/>
    </row>
    <row r="37" spans="3:5" x14ac:dyDescent="0.2">
      <c r="C37" s="6"/>
      <c r="D37" s="6"/>
    </row>
    <row r="38" spans="3:5" x14ac:dyDescent="0.2">
      <c r="C38" s="6"/>
      <c r="D38" s="6"/>
    </row>
    <row r="39" spans="3:5" x14ac:dyDescent="0.2">
      <c r="C39" s="6"/>
      <c r="D39" s="6"/>
    </row>
    <row r="40" spans="3:5" x14ac:dyDescent="0.2">
      <c r="C40" s="6"/>
    </row>
    <row r="41" spans="3:5" x14ac:dyDescent="0.2">
      <c r="C41" s="6"/>
    </row>
    <row r="42" spans="3:5" x14ac:dyDescent="0.2">
      <c r="C42" s="6"/>
    </row>
  </sheetData>
  <mergeCells count="1">
    <mergeCell ref="C5:D5"/>
  </mergeCells>
  <pageMargins left="0.7" right="0.7" top="0.75" bottom="0.75" header="0.3" footer="0.3"/>
  <pageSetup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61"/>
  <sheetViews>
    <sheetView showGridLines="0" zoomScaleNormal="100" workbookViewId="0">
      <selection activeCell="F21" sqref="F21:F35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87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82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7" t="s">
        <v>68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Input'!G20</f>
        <v>119000</v>
      </c>
      <c r="C6" s="23"/>
      <c r="D6" s="23"/>
      <c r="E6" s="23"/>
    </row>
    <row r="7" spans="1:14" x14ac:dyDescent="0.2">
      <c r="A7" s="62"/>
      <c r="B7" s="60"/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63" t="s">
        <v>52</v>
      </c>
      <c r="B10" s="64"/>
      <c r="C10" s="51"/>
      <c r="D10" s="32"/>
      <c r="E10" s="32"/>
      <c r="F10" s="111"/>
      <c r="G10" s="32"/>
      <c r="H10" s="32"/>
      <c r="I10" s="32"/>
      <c r="J10" s="32"/>
      <c r="K10" s="32"/>
      <c r="L10" s="64"/>
      <c r="M10" s="64"/>
    </row>
    <row r="11" spans="1:14" x14ac:dyDescent="0.2">
      <c r="A11" s="65"/>
      <c r="B11" s="64"/>
      <c r="C11" s="51"/>
      <c r="D11" s="32"/>
      <c r="E11" s="32"/>
      <c r="F11" s="111"/>
      <c r="G11" s="32"/>
      <c r="H11" s="32"/>
      <c r="I11" s="32"/>
      <c r="J11" s="32"/>
      <c r="K11" s="32"/>
      <c r="L11" s="64"/>
      <c r="M11" s="64"/>
    </row>
    <row r="12" spans="1:14" x14ac:dyDescent="0.2">
      <c r="A12" s="65"/>
      <c r="B12" s="64"/>
      <c r="C12" s="51"/>
      <c r="D12" s="32"/>
      <c r="E12" s="32"/>
      <c r="F12" s="111"/>
      <c r="G12" s="32"/>
      <c r="H12" s="32"/>
      <c r="I12" s="32"/>
      <c r="J12" s="32"/>
      <c r="K12" s="32"/>
      <c r="L12" s="64"/>
      <c r="M12" s="64"/>
    </row>
    <row r="13" spans="1:14" x14ac:dyDescent="0.2">
      <c r="A13" s="65"/>
      <c r="B13" s="64"/>
      <c r="C13" s="51"/>
      <c r="D13" s="32"/>
      <c r="E13" s="32"/>
      <c r="F13" s="111"/>
      <c r="G13" s="32"/>
      <c r="H13" s="32"/>
      <c r="I13" s="32"/>
      <c r="J13" s="32"/>
      <c r="K13" s="32"/>
      <c r="L13" s="64"/>
      <c r="M13" s="64"/>
    </row>
    <row r="14" spans="1:14" x14ac:dyDescent="0.2">
      <c r="A14" s="65"/>
      <c r="B14" s="64"/>
      <c r="C14" s="51"/>
      <c r="D14" s="32"/>
      <c r="E14" s="32"/>
      <c r="F14" s="111"/>
      <c r="G14" s="32"/>
      <c r="H14" s="32"/>
      <c r="I14" s="32"/>
      <c r="J14" s="32"/>
      <c r="K14" s="32"/>
      <c r="L14" s="64"/>
      <c r="M14" s="64"/>
    </row>
    <row r="15" spans="1:14" x14ac:dyDescent="0.2">
      <c r="A15" s="65"/>
      <c r="B15" s="64"/>
      <c r="C15" s="51"/>
      <c r="D15" s="32"/>
      <c r="E15" s="32"/>
      <c r="F15" s="111"/>
      <c r="G15" s="32"/>
      <c r="H15" s="32"/>
      <c r="I15" s="32"/>
      <c r="J15" s="32"/>
      <c r="K15" s="32"/>
      <c r="L15" s="64"/>
      <c r="M15" s="64"/>
    </row>
    <row r="16" spans="1:14" x14ac:dyDescent="0.2">
      <c r="A16" s="65"/>
      <c r="B16" s="64"/>
      <c r="C16" s="51"/>
      <c r="D16" s="32"/>
      <c r="E16" s="32"/>
      <c r="F16" s="111"/>
      <c r="G16" s="32"/>
      <c r="H16" s="32"/>
      <c r="I16" s="32"/>
      <c r="J16" s="32"/>
      <c r="K16" s="32"/>
      <c r="L16" s="64"/>
      <c r="M16" s="64"/>
    </row>
    <row r="17" spans="1:13" x14ac:dyDescent="0.2">
      <c r="A17" s="65"/>
      <c r="B17" s="64"/>
      <c r="C17" s="84"/>
      <c r="D17" s="34"/>
      <c r="E17" s="34"/>
      <c r="F17" s="112"/>
      <c r="G17" s="34"/>
      <c r="H17" s="34"/>
      <c r="I17" s="34"/>
      <c r="J17" s="34"/>
      <c r="K17" s="34"/>
      <c r="L17" s="64"/>
      <c r="M17" s="64"/>
    </row>
    <row r="18" spans="1:13" x14ac:dyDescent="0.2">
      <c r="A18" s="12" t="s">
        <v>10</v>
      </c>
      <c r="B18" s="33"/>
      <c r="C18" s="36">
        <f t="shared" ref="C18:K18" si="0">SUM(C10:C17)</f>
        <v>0</v>
      </c>
      <c r="D18" s="32">
        <f t="shared" si="0"/>
        <v>0</v>
      </c>
      <c r="E18" s="32">
        <f t="shared" si="0"/>
        <v>0</v>
      </c>
      <c r="F18" s="111"/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3"/>
      <c r="M18" s="33"/>
    </row>
    <row r="19" spans="1:13" x14ac:dyDescent="0.2">
      <c r="B19" s="33"/>
      <c r="D19" s="33"/>
      <c r="E19" s="37"/>
      <c r="F19" s="111"/>
      <c r="G19" s="33"/>
      <c r="H19" s="33"/>
      <c r="I19" s="33"/>
      <c r="J19" s="33"/>
      <c r="K19" s="33"/>
      <c r="L19" s="33"/>
      <c r="M19" s="33"/>
    </row>
    <row r="20" spans="1:13" x14ac:dyDescent="0.2">
      <c r="A20" s="21" t="s">
        <v>100</v>
      </c>
      <c r="B20" s="33"/>
      <c r="D20" s="33"/>
      <c r="E20" s="37"/>
      <c r="F20" s="49"/>
      <c r="G20" s="33"/>
      <c r="H20" s="33"/>
      <c r="I20" s="33"/>
      <c r="J20" s="33"/>
      <c r="K20" s="33"/>
      <c r="L20" s="38"/>
      <c r="M20" s="38"/>
    </row>
    <row r="21" spans="1:13" x14ac:dyDescent="0.2">
      <c r="A21" s="29"/>
      <c r="B21" s="30"/>
      <c r="C21" s="39"/>
      <c r="D21" s="82" t="str">
        <f>IF(B21,B21*C21,"")</f>
        <v/>
      </c>
      <c r="E21" s="82" t="str">
        <f>IF(B21,(D21)*$N$7,"")</f>
        <v/>
      </c>
      <c r="F21" s="30"/>
      <c r="G21" s="30"/>
      <c r="H21" s="82" t="str">
        <f>IF(C21,(D21)*$N$8,"")</f>
        <v/>
      </c>
      <c r="I21" s="30"/>
      <c r="J21" s="30"/>
      <c r="K21" s="30"/>
      <c r="L21" s="40"/>
      <c r="M21" s="40"/>
    </row>
    <row r="22" spans="1:13" x14ac:dyDescent="0.2">
      <c r="A22" s="29"/>
      <c r="B22" s="30"/>
      <c r="C22" s="127"/>
      <c r="D22" s="132" t="str">
        <f t="shared" ref="D22:D34" si="1">IF(B22,B22*C22,"")</f>
        <v/>
      </c>
      <c r="E22" s="64" t="str">
        <f t="shared" ref="E22:E34" si="2">IF(B22,(D22)*$N$7,"")</f>
        <v/>
      </c>
      <c r="F22" s="30"/>
      <c r="G22" s="133"/>
      <c r="H22" s="134" t="str">
        <f t="shared" ref="H22:H35" si="3">IF(C22,(D22)*$N$8,"")</f>
        <v/>
      </c>
      <c r="I22" s="79"/>
      <c r="J22" s="30"/>
      <c r="K22" s="30"/>
      <c r="L22" s="40"/>
      <c r="M22" s="40"/>
    </row>
    <row r="23" spans="1:13" x14ac:dyDescent="0.2">
      <c r="A23" s="29"/>
      <c r="B23" s="30"/>
      <c r="C23" s="127"/>
      <c r="D23" s="132" t="str">
        <f t="shared" si="1"/>
        <v/>
      </c>
      <c r="E23" s="64" t="str">
        <f t="shared" si="2"/>
        <v/>
      </c>
      <c r="F23" s="30"/>
      <c r="G23" s="133"/>
      <c r="H23" s="134" t="str">
        <f t="shared" si="3"/>
        <v/>
      </c>
      <c r="I23" s="79"/>
      <c r="J23" s="30"/>
      <c r="K23" s="30"/>
      <c r="L23" s="40"/>
      <c r="M23" s="40"/>
    </row>
    <row r="24" spans="1:13" x14ac:dyDescent="0.2">
      <c r="A24" s="29"/>
      <c r="B24" s="30"/>
      <c r="C24" s="127"/>
      <c r="D24" s="132" t="str">
        <f t="shared" si="1"/>
        <v/>
      </c>
      <c r="E24" s="64" t="str">
        <f t="shared" si="2"/>
        <v/>
      </c>
      <c r="F24" s="30"/>
      <c r="G24" s="133"/>
      <c r="H24" s="134" t="str">
        <f t="shared" si="3"/>
        <v/>
      </c>
      <c r="I24" s="79"/>
      <c r="J24" s="30"/>
      <c r="K24" s="30"/>
      <c r="L24" s="40"/>
      <c r="M24" s="40"/>
    </row>
    <row r="25" spans="1:13" x14ac:dyDescent="0.2">
      <c r="A25" s="29"/>
      <c r="B25" s="30"/>
      <c r="C25" s="127"/>
      <c r="D25" s="132" t="str">
        <f t="shared" si="1"/>
        <v/>
      </c>
      <c r="E25" s="64" t="str">
        <f t="shared" si="2"/>
        <v/>
      </c>
      <c r="F25" s="30"/>
      <c r="G25" s="133"/>
      <c r="H25" s="134" t="str">
        <f t="shared" si="3"/>
        <v/>
      </c>
      <c r="I25" s="79"/>
      <c r="J25" s="30"/>
      <c r="K25" s="30"/>
      <c r="L25" s="40"/>
      <c r="M25" s="40"/>
    </row>
    <row r="26" spans="1:13" x14ac:dyDescent="0.2">
      <c r="A26" s="29"/>
      <c r="B26" s="30"/>
      <c r="C26" s="127"/>
      <c r="D26" s="132" t="str">
        <f t="shared" si="1"/>
        <v/>
      </c>
      <c r="E26" s="64" t="str">
        <f t="shared" si="2"/>
        <v/>
      </c>
      <c r="F26" s="30"/>
      <c r="G26" s="133"/>
      <c r="H26" s="134" t="str">
        <f t="shared" si="3"/>
        <v/>
      </c>
      <c r="I26" s="79"/>
      <c r="J26" s="30"/>
      <c r="K26" s="30"/>
      <c r="L26" s="40"/>
      <c r="M26" s="40"/>
    </row>
    <row r="27" spans="1:13" x14ac:dyDescent="0.2">
      <c r="A27" s="29"/>
      <c r="B27" s="30"/>
      <c r="C27" s="127"/>
      <c r="D27" s="132" t="str">
        <f t="shared" si="1"/>
        <v/>
      </c>
      <c r="E27" s="64" t="str">
        <f t="shared" si="2"/>
        <v/>
      </c>
      <c r="F27" s="30"/>
      <c r="G27" s="133"/>
      <c r="H27" s="134" t="str">
        <f t="shared" si="3"/>
        <v/>
      </c>
      <c r="I27" s="79"/>
      <c r="J27" s="30"/>
      <c r="K27" s="30"/>
      <c r="L27" s="40"/>
      <c r="M27" s="40"/>
    </row>
    <row r="28" spans="1:13" x14ac:dyDescent="0.2">
      <c r="A28" s="29"/>
      <c r="B28" s="30"/>
      <c r="C28" s="127"/>
      <c r="D28" s="132" t="str">
        <f t="shared" si="1"/>
        <v/>
      </c>
      <c r="E28" s="64" t="str">
        <f t="shared" si="2"/>
        <v/>
      </c>
      <c r="F28" s="30"/>
      <c r="G28" s="133"/>
      <c r="H28" s="134" t="str">
        <f t="shared" si="3"/>
        <v/>
      </c>
      <c r="I28" s="79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si="1"/>
        <v/>
      </c>
      <c r="E29" s="64" t="str">
        <f t="shared" si="2"/>
        <v/>
      </c>
      <c r="F29" s="30"/>
      <c r="G29" s="133"/>
      <c r="H29" s="134" t="str">
        <f t="shared" si="3"/>
        <v/>
      </c>
      <c r="I29" s="79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1"/>
        <v/>
      </c>
      <c r="E30" s="64" t="str">
        <f t="shared" si="2"/>
        <v/>
      </c>
      <c r="F30" s="30"/>
      <c r="G30" s="133"/>
      <c r="H30" s="134" t="str">
        <f t="shared" si="3"/>
        <v/>
      </c>
      <c r="I30" s="79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1"/>
        <v/>
      </c>
      <c r="E31" s="64" t="str">
        <f t="shared" si="2"/>
        <v/>
      </c>
      <c r="F31" s="30"/>
      <c r="G31" s="133"/>
      <c r="H31" s="134" t="str">
        <f t="shared" si="3"/>
        <v/>
      </c>
      <c r="I31" s="79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1"/>
        <v/>
      </c>
      <c r="E32" s="64" t="str">
        <f t="shared" si="2"/>
        <v/>
      </c>
      <c r="F32" s="30"/>
      <c r="G32" s="133"/>
      <c r="H32" s="134" t="str">
        <f t="shared" si="3"/>
        <v/>
      </c>
      <c r="I32" s="79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1"/>
        <v/>
      </c>
      <c r="E33" s="64" t="str">
        <f t="shared" si="2"/>
        <v/>
      </c>
      <c r="F33" s="30"/>
      <c r="G33" s="133"/>
      <c r="H33" s="134" t="str">
        <f t="shared" si="3"/>
        <v/>
      </c>
      <c r="I33" s="79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1"/>
        <v/>
      </c>
      <c r="E34" s="64" t="str">
        <f t="shared" si="2"/>
        <v/>
      </c>
      <c r="F34" s="30"/>
      <c r="G34" s="133"/>
      <c r="H34" s="134" t="str">
        <f t="shared" si="3"/>
        <v/>
      </c>
      <c r="I34" s="79"/>
      <c r="J34" s="30"/>
      <c r="K34" s="30"/>
      <c r="L34" s="40"/>
      <c r="M34" s="40"/>
    </row>
    <row r="35" spans="1:13" x14ac:dyDescent="0.2">
      <c r="A35" s="41"/>
      <c r="B35" s="30"/>
      <c r="C35" s="39"/>
      <c r="D35" s="34" t="str">
        <f>IF(B35,B35*C35,"")</f>
        <v/>
      </c>
      <c r="E35" s="34" t="str">
        <f>IF(B35,(D35)*$N$7,"")</f>
        <v/>
      </c>
      <c r="F35" s="30"/>
      <c r="G35" s="30"/>
      <c r="H35" s="34" t="str">
        <f t="shared" si="3"/>
        <v/>
      </c>
      <c r="I35" s="30"/>
      <c r="J35" s="30"/>
      <c r="K35" s="30"/>
      <c r="L35" s="40"/>
      <c r="M35" s="40"/>
    </row>
    <row r="36" spans="1:13" x14ac:dyDescent="0.2">
      <c r="A36" s="12" t="s">
        <v>10</v>
      </c>
      <c r="B36" s="33"/>
      <c r="C36" s="42">
        <f t="shared" ref="C36:K36" si="4">SUM(C21:C35)</f>
        <v>0</v>
      </c>
      <c r="D36" s="32">
        <f t="shared" si="4"/>
        <v>0</v>
      </c>
      <c r="E36" s="32">
        <f t="shared" si="4"/>
        <v>0</v>
      </c>
      <c r="F36" s="32">
        <f t="shared" si="4"/>
        <v>0</v>
      </c>
      <c r="G36" s="32">
        <f t="shared" si="4"/>
        <v>0</v>
      </c>
      <c r="H36" s="32">
        <f t="shared" si="4"/>
        <v>0</v>
      </c>
      <c r="I36" s="32">
        <f t="shared" si="4"/>
        <v>0</v>
      </c>
      <c r="J36" s="32">
        <f t="shared" si="4"/>
        <v>0</v>
      </c>
      <c r="K36" s="32">
        <f t="shared" si="4"/>
        <v>0</v>
      </c>
      <c r="L36" s="38"/>
      <c r="M36" s="38"/>
    </row>
    <row r="37" spans="1:13" x14ac:dyDescent="0.2">
      <c r="A37" s="12"/>
      <c r="B37" s="33"/>
      <c r="C37" s="42"/>
      <c r="D37" s="32"/>
      <c r="E37" s="43"/>
      <c r="F37" s="111" t="str">
        <f t="shared" ref="F37" si="5">IF(B37,(D37*$N$9&gt;$I$5)*($I$5*$N$5),"")</f>
        <v/>
      </c>
      <c r="G37" s="32"/>
      <c r="H37" s="32"/>
      <c r="I37" s="32"/>
      <c r="J37" s="32"/>
      <c r="K37" s="32"/>
      <c r="L37" s="38"/>
      <c r="M37" s="38"/>
    </row>
    <row r="38" spans="1:13" x14ac:dyDescent="0.2">
      <c r="A38" s="12" t="s">
        <v>11</v>
      </c>
      <c r="B38" s="33"/>
      <c r="C38" s="36">
        <f>SUM(C36+C52)</f>
        <v>0</v>
      </c>
      <c r="D38" s="32">
        <f>SUM(D18+D36)</f>
        <v>0</v>
      </c>
      <c r="E38" s="32">
        <f t="shared" ref="E38:K38" si="6">SUM(E18+E36)</f>
        <v>0</v>
      </c>
      <c r="F38" s="64">
        <f t="shared" si="6"/>
        <v>0</v>
      </c>
      <c r="G38" s="32">
        <f t="shared" si="6"/>
        <v>0</v>
      </c>
      <c r="H38" s="32">
        <f t="shared" si="6"/>
        <v>0</v>
      </c>
      <c r="I38" s="32">
        <f t="shared" si="6"/>
        <v>0</v>
      </c>
      <c r="J38" s="32">
        <f t="shared" si="6"/>
        <v>0</v>
      </c>
      <c r="K38" s="32">
        <f t="shared" si="6"/>
        <v>0</v>
      </c>
      <c r="L38" s="38"/>
      <c r="M38" s="38"/>
    </row>
    <row r="39" spans="1:13" x14ac:dyDescent="0.2">
      <c r="B39" s="33"/>
      <c r="C39" s="42"/>
      <c r="D39" s="32"/>
      <c r="E39" s="32"/>
      <c r="F39" s="32"/>
      <c r="G39" s="32"/>
      <c r="H39" s="32"/>
      <c r="I39" s="32"/>
      <c r="J39" s="32"/>
      <c r="K39" s="32"/>
      <c r="L39" s="38"/>
      <c r="M39" s="38"/>
    </row>
    <row r="40" spans="1:13" ht="13.5" thickBot="1" x14ac:dyDescent="0.25">
      <c r="A40" s="12" t="s">
        <v>12</v>
      </c>
      <c r="B40" s="33"/>
      <c r="C40" s="45">
        <f t="shared" ref="C40:K40" si="7">+C38*$N$9</f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38"/>
      <c r="M40" s="38"/>
    </row>
    <row r="41" spans="1:13" ht="13.5" thickTop="1" x14ac:dyDescent="0.2">
      <c r="B41" s="33"/>
      <c r="D41" s="33"/>
      <c r="E41" s="37"/>
      <c r="F41" s="33"/>
      <c r="G41" s="33"/>
      <c r="H41" s="33"/>
      <c r="I41" s="33"/>
      <c r="J41" s="33"/>
      <c r="K41" s="33"/>
      <c r="L41" s="38"/>
      <c r="M41" s="38"/>
    </row>
    <row r="42" spans="1:13" ht="25.5" x14ac:dyDescent="0.2">
      <c r="A42" s="75" t="s">
        <v>104</v>
      </c>
      <c r="B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x14ac:dyDescent="0.2">
      <c r="A43" s="47">
        <f>+'Data Input'!B11</f>
        <v>0</v>
      </c>
      <c r="B43" s="33"/>
      <c r="C43" s="48"/>
      <c r="D43" s="32">
        <f>+'Data Input'!C11*'Data Input'!$G$20/'Data Input'!$G$32</f>
        <v>0</v>
      </c>
      <c r="E43" s="32" t="str">
        <f>IF(D43,(D43)*$N$7,"")</f>
        <v/>
      </c>
      <c r="F43" s="49" t="s">
        <v>51</v>
      </c>
      <c r="G43" s="33"/>
      <c r="H43" s="32" t="str">
        <f>IF(D43,(D43)*$N$8,"")</f>
        <v/>
      </c>
      <c r="I43" s="33"/>
      <c r="J43" s="33"/>
      <c r="K43" s="33"/>
      <c r="L43" s="33"/>
      <c r="M43" s="33"/>
    </row>
    <row r="44" spans="1:13" x14ac:dyDescent="0.2">
      <c r="A44" s="47">
        <f>+'Data Input'!B12</f>
        <v>0</v>
      </c>
      <c r="B44" s="33"/>
      <c r="C44" s="48"/>
      <c r="D44" s="32">
        <f>+'Data Input'!C12*'Data Input'!$G$20/'Data Input'!$G$32</f>
        <v>0</v>
      </c>
      <c r="E44" s="32" t="str">
        <f t="shared" ref="E44:E50" si="8">IF(D44,(D44)*$N$7,"")</f>
        <v/>
      </c>
      <c r="F44" s="49"/>
      <c r="G44" s="33"/>
      <c r="H44" s="32" t="str">
        <f t="shared" ref="H44:H50" si="9">IF(D44,(D44)*$N$8,"")</f>
        <v/>
      </c>
      <c r="I44" s="33"/>
      <c r="J44" s="33"/>
      <c r="K44" s="33"/>
      <c r="L44" s="33"/>
      <c r="M44" s="33"/>
    </row>
    <row r="45" spans="1:13" x14ac:dyDescent="0.2">
      <c r="A45" s="47">
        <f>+'Data Input'!B13</f>
        <v>0</v>
      </c>
      <c r="B45" s="33"/>
      <c r="C45" s="48"/>
      <c r="D45" s="32">
        <f>+'Data Input'!C13*'Data Input'!$G$20/'Data Input'!$G$32</f>
        <v>0</v>
      </c>
      <c r="E45" s="32" t="str">
        <f t="shared" si="8"/>
        <v/>
      </c>
      <c r="F45" s="49"/>
      <c r="G45" s="33"/>
      <c r="H45" s="32" t="str">
        <f t="shared" si="9"/>
        <v/>
      </c>
      <c r="I45" s="33"/>
      <c r="J45" s="33"/>
      <c r="K45" s="33"/>
      <c r="L45" s="33"/>
      <c r="M45" s="33"/>
    </row>
    <row r="46" spans="1:13" x14ac:dyDescent="0.2">
      <c r="A46" s="47">
        <f>+'Data Input'!B14</f>
        <v>0</v>
      </c>
      <c r="B46" s="33"/>
      <c r="C46" s="48"/>
      <c r="D46" s="32">
        <f>+'Data Input'!C14*'Data Input'!$G$20/'Data Input'!$G$32</f>
        <v>0</v>
      </c>
      <c r="E46" s="32" t="str">
        <f t="shared" si="8"/>
        <v/>
      </c>
      <c r="F46" s="49"/>
      <c r="G46" s="33"/>
      <c r="H46" s="32" t="str">
        <f t="shared" si="9"/>
        <v/>
      </c>
      <c r="I46" s="33"/>
      <c r="J46" s="33"/>
      <c r="K46" s="33"/>
      <c r="L46" s="33"/>
      <c r="M46" s="33"/>
    </row>
    <row r="47" spans="1:13" x14ac:dyDescent="0.2">
      <c r="A47" s="47">
        <f>+'Data Input'!B15</f>
        <v>0</v>
      </c>
      <c r="B47" s="33"/>
      <c r="C47" s="48"/>
      <c r="D47" s="32">
        <f>+'Data Input'!C15*'Data Input'!$G$20/'Data Input'!$G$32</f>
        <v>0</v>
      </c>
      <c r="E47" s="32" t="str">
        <f t="shared" si="8"/>
        <v/>
      </c>
      <c r="F47" s="33"/>
      <c r="G47" s="33"/>
      <c r="H47" s="32" t="str">
        <f t="shared" si="9"/>
        <v/>
      </c>
      <c r="I47" s="33"/>
      <c r="J47" s="33"/>
      <c r="K47" s="33"/>
      <c r="L47" s="33"/>
      <c r="M47" s="33"/>
    </row>
    <row r="48" spans="1:13" x14ac:dyDescent="0.2">
      <c r="A48" s="47">
        <f>+'Data Input'!B16</f>
        <v>0</v>
      </c>
      <c r="B48" s="33"/>
      <c r="C48" s="48"/>
      <c r="D48" s="32">
        <f>+'Data Input'!C16*'Data Input'!$G$20/'Data Input'!$G$32</f>
        <v>0</v>
      </c>
      <c r="E48" s="32" t="str">
        <f t="shared" si="8"/>
        <v/>
      </c>
      <c r="F48" s="33"/>
      <c r="G48" s="33"/>
      <c r="H48" s="32" t="str">
        <f t="shared" si="9"/>
        <v/>
      </c>
      <c r="I48" s="33"/>
      <c r="J48" s="33"/>
      <c r="K48" s="33"/>
      <c r="L48" s="33"/>
      <c r="M48" s="33"/>
    </row>
    <row r="49" spans="1:13" x14ac:dyDescent="0.2">
      <c r="A49" s="47">
        <f>+'Data Input'!B17</f>
        <v>0</v>
      </c>
      <c r="B49" s="33"/>
      <c r="C49" s="48"/>
      <c r="D49" s="32">
        <f>+'Data Input'!C17*'Data Input'!$G$20/'Data Input'!$G$32</f>
        <v>0</v>
      </c>
      <c r="E49" s="32" t="str">
        <f t="shared" si="8"/>
        <v/>
      </c>
      <c r="F49" s="33"/>
      <c r="G49" s="33"/>
      <c r="H49" s="32" t="str">
        <f t="shared" si="9"/>
        <v/>
      </c>
      <c r="I49" s="33"/>
      <c r="J49" s="33"/>
      <c r="K49" s="33"/>
      <c r="L49" s="33"/>
      <c r="M49" s="33"/>
    </row>
    <row r="50" spans="1:13" x14ac:dyDescent="0.2">
      <c r="A50" s="47">
        <f>+'Data Input'!B18</f>
        <v>0</v>
      </c>
      <c r="B50" s="33"/>
      <c r="C50" s="48"/>
      <c r="D50" s="32">
        <f>+'Data Input'!C18*'Data Input'!$G$20/'Data Input'!$G$32</f>
        <v>0</v>
      </c>
      <c r="E50" s="32" t="str">
        <f t="shared" si="8"/>
        <v/>
      </c>
      <c r="F50" s="33"/>
      <c r="G50" s="33"/>
      <c r="H50" s="32" t="str">
        <f t="shared" si="9"/>
        <v/>
      </c>
      <c r="I50" s="33"/>
      <c r="J50" s="33"/>
      <c r="K50" s="33"/>
      <c r="L50" s="33"/>
      <c r="M50" s="33"/>
    </row>
    <row r="51" spans="1:13" x14ac:dyDescent="0.2">
      <c r="B51" s="33"/>
      <c r="C51" s="50"/>
      <c r="D51" s="59"/>
      <c r="E51" s="66"/>
      <c r="F51" s="35"/>
      <c r="G51" s="35"/>
      <c r="H51" s="34"/>
      <c r="I51" s="35"/>
      <c r="J51" s="35"/>
      <c r="K51" s="35"/>
      <c r="L51" s="33"/>
      <c r="M51" s="33"/>
    </row>
    <row r="52" spans="1:13" x14ac:dyDescent="0.2">
      <c r="A52" s="12" t="s">
        <v>10</v>
      </c>
      <c r="B52" s="33"/>
      <c r="C52" s="51"/>
      <c r="D52" s="32">
        <f t="shared" ref="D52:K52" si="10">SUM(D43:D51)</f>
        <v>0</v>
      </c>
      <c r="E52" s="32">
        <f>SUM(E43:E50)</f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3"/>
      <c r="M52" s="33"/>
    </row>
    <row r="53" spans="1:13" x14ac:dyDescent="0.2">
      <c r="B53" s="33"/>
      <c r="D53" s="33"/>
      <c r="E53" s="37"/>
      <c r="F53" s="33"/>
      <c r="G53" s="33"/>
      <c r="H53" s="33"/>
      <c r="I53" s="33"/>
      <c r="J53" s="33"/>
      <c r="K53" s="33"/>
      <c r="L53" s="33"/>
      <c r="M53" s="33"/>
    </row>
    <row r="54" spans="1:13" x14ac:dyDescent="0.2">
      <c r="B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1:13" x14ac:dyDescent="0.2">
      <c r="A55" s="21" t="s">
        <v>98</v>
      </c>
      <c r="B55" s="33"/>
      <c r="D55" s="53"/>
      <c r="E55" s="24"/>
      <c r="F55" s="24"/>
      <c r="G55" s="24"/>
      <c r="H55" s="52"/>
      <c r="I55" s="24"/>
      <c r="J55" s="24"/>
      <c r="K55" s="24"/>
    </row>
    <row r="56" spans="1:13" x14ac:dyDescent="0.2">
      <c r="B56" s="33"/>
      <c r="E56" s="24"/>
      <c r="F56" s="24"/>
      <c r="G56" s="24"/>
      <c r="H56" s="52"/>
      <c r="I56" s="24"/>
      <c r="J56" s="24"/>
      <c r="K56" s="24"/>
    </row>
    <row r="57" spans="1:13" x14ac:dyDescent="0.2">
      <c r="A57" s="21" t="s">
        <v>13</v>
      </c>
      <c r="B57" s="33"/>
      <c r="D57" s="58">
        <f>+'Data Input'!H20</f>
        <v>0</v>
      </c>
      <c r="E57" s="24"/>
      <c r="F57" s="24"/>
      <c r="G57" s="24"/>
      <c r="H57" s="52"/>
      <c r="I57" s="24"/>
      <c r="J57" s="24"/>
      <c r="K57" s="24"/>
    </row>
    <row r="58" spans="1:13" x14ac:dyDescent="0.2">
      <c r="B58" s="33"/>
      <c r="E58" s="24"/>
      <c r="F58" s="24"/>
      <c r="G58" s="24"/>
      <c r="H58" s="52"/>
      <c r="I58" s="24"/>
      <c r="J58" s="24"/>
      <c r="K58" s="24"/>
    </row>
    <row r="59" spans="1:13" x14ac:dyDescent="0.2">
      <c r="B59" s="33"/>
      <c r="E59" s="24"/>
      <c r="F59" s="24"/>
      <c r="G59" s="24"/>
      <c r="H59" s="52"/>
      <c r="I59" s="24"/>
      <c r="J59" s="24"/>
      <c r="K59" s="24"/>
    </row>
    <row r="60" spans="1:13" ht="20.100000000000001" customHeight="1" thickBot="1" x14ac:dyDescent="0.3">
      <c r="A60" s="55" t="s">
        <v>50</v>
      </c>
      <c r="D60" s="56">
        <f>SUM(D52:K59)+SUM(D40:K40)</f>
        <v>0</v>
      </c>
      <c r="E60" s="24"/>
      <c r="H60" s="52"/>
    </row>
    <row r="61" spans="1:13" ht="13.5" thickTop="1" x14ac:dyDescent="0.2">
      <c r="J61" s="14"/>
      <c r="K61" s="14"/>
    </row>
  </sheetData>
  <sheetProtection algorithmName="SHA-512" hashValue="B9iYM6vqqXenRoP5omMx+/+kzsxDyX5VJ0+x1+9FDX7Uywd3MNNIcJcoRiS+YSPFy6brvo4dBzI3ktfbuoChWw==" saltValue="6DTAyoZXZuUqpfDo2PDxJQ==" spinCount="100000" sheet="1" selectLockedCells="1"/>
  <protectedRanges>
    <protectedRange sqref="B3" name="Name"/>
    <protectedRange sqref="B55 B57" name="Fee_1"/>
    <protectedRange sqref="B10:C17 B43:C51" name="Time_1"/>
    <protectedRange sqref="G10:G17 I10:M17 I43:M51 F47:G51 G43:G46" name="Range"/>
    <protectedRange sqref="B21:C35" name="Time_1_1"/>
    <protectedRange sqref="I21:M35 G21:G35" name="Range_1"/>
    <protectedRange sqref="F18:F19" name="Range_1_1_1"/>
    <protectedRange sqref="F37" name="Range_1_1_1_1"/>
    <protectedRange sqref="F10:F17" name="Range_1_1_1_2"/>
    <protectedRange sqref="F21:F35" name="Range_1_1_1_3"/>
  </protectedRanges>
  <mergeCells count="3">
    <mergeCell ref="B1:D1"/>
    <mergeCell ref="L7:M8"/>
    <mergeCell ref="E8:J8"/>
  </mergeCells>
  <pageMargins left="0.75" right="0.75" top="1" bottom="1" header="0.5" footer="0.5"/>
  <pageSetup scale="69" orientation="landscape" r:id="rId1"/>
  <headerFooter alignWithMargins="0"/>
  <ignoredErrors>
    <ignoredError sqref="B1:D2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61"/>
  <sheetViews>
    <sheetView showGridLines="0" zoomScaleNormal="100" workbookViewId="0">
      <selection activeCell="F21" sqref="F21:F35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87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32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7" t="s">
        <v>69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Input'!G21</f>
        <v>74868</v>
      </c>
      <c r="C6" s="23"/>
      <c r="D6" s="23"/>
      <c r="E6" s="23"/>
    </row>
    <row r="7" spans="1:14" x14ac:dyDescent="0.2">
      <c r="A7" s="62"/>
      <c r="B7" s="60"/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63" t="s">
        <v>52</v>
      </c>
      <c r="B10" s="64"/>
      <c r="C10" s="51"/>
      <c r="D10" s="32"/>
      <c r="E10" s="32"/>
      <c r="F10" s="111"/>
      <c r="G10" s="32"/>
      <c r="H10" s="32"/>
      <c r="I10" s="32"/>
      <c r="J10" s="32"/>
      <c r="K10" s="32"/>
      <c r="L10" s="64"/>
      <c r="M10" s="64"/>
    </row>
    <row r="11" spans="1:14" x14ac:dyDescent="0.2">
      <c r="A11" s="65"/>
      <c r="B11" s="64"/>
      <c r="C11" s="51"/>
      <c r="D11" s="32"/>
      <c r="E11" s="32"/>
      <c r="F11" s="111"/>
      <c r="G11" s="32"/>
      <c r="H11" s="32"/>
      <c r="I11" s="32"/>
      <c r="J11" s="32"/>
      <c r="K11" s="32"/>
      <c r="L11" s="64"/>
      <c r="M11" s="64"/>
    </row>
    <row r="12" spans="1:14" x14ac:dyDescent="0.2">
      <c r="A12" s="65"/>
      <c r="B12" s="64"/>
      <c r="C12" s="51"/>
      <c r="D12" s="32"/>
      <c r="E12" s="32"/>
      <c r="F12" s="111"/>
      <c r="G12" s="32"/>
      <c r="H12" s="32"/>
      <c r="I12" s="32"/>
      <c r="J12" s="32"/>
      <c r="K12" s="32"/>
      <c r="L12" s="64"/>
      <c r="M12" s="64"/>
    </row>
    <row r="13" spans="1:14" x14ac:dyDescent="0.2">
      <c r="A13" s="65"/>
      <c r="B13" s="64"/>
      <c r="C13" s="51"/>
      <c r="D13" s="32"/>
      <c r="E13" s="32"/>
      <c r="F13" s="111"/>
      <c r="G13" s="32"/>
      <c r="H13" s="32"/>
      <c r="I13" s="32"/>
      <c r="J13" s="32"/>
      <c r="K13" s="32"/>
      <c r="L13" s="64"/>
      <c r="M13" s="64"/>
    </row>
    <row r="14" spans="1:14" x14ac:dyDescent="0.2">
      <c r="A14" s="65"/>
      <c r="B14" s="64"/>
      <c r="C14" s="51"/>
      <c r="D14" s="32"/>
      <c r="E14" s="32"/>
      <c r="F14" s="111"/>
      <c r="G14" s="32"/>
      <c r="H14" s="32"/>
      <c r="I14" s="32"/>
      <c r="J14" s="32"/>
      <c r="K14" s="32"/>
      <c r="L14" s="64"/>
      <c r="M14" s="64"/>
    </row>
    <row r="15" spans="1:14" x14ac:dyDescent="0.2">
      <c r="A15" s="65"/>
      <c r="B15" s="64"/>
      <c r="C15" s="51"/>
      <c r="D15" s="32"/>
      <c r="E15" s="32"/>
      <c r="F15" s="111"/>
      <c r="G15" s="32"/>
      <c r="H15" s="32"/>
      <c r="I15" s="32"/>
      <c r="J15" s="32"/>
      <c r="K15" s="32"/>
      <c r="L15" s="64"/>
      <c r="M15" s="64"/>
    </row>
    <row r="16" spans="1:14" x14ac:dyDescent="0.2">
      <c r="A16" s="65"/>
      <c r="B16" s="64"/>
      <c r="C16" s="51"/>
      <c r="D16" s="32"/>
      <c r="E16" s="32"/>
      <c r="F16" s="111"/>
      <c r="G16" s="32"/>
      <c r="H16" s="32"/>
      <c r="I16" s="32"/>
      <c r="J16" s="32"/>
      <c r="K16" s="32"/>
      <c r="L16" s="64"/>
      <c r="M16" s="64"/>
    </row>
    <row r="17" spans="1:13" x14ac:dyDescent="0.2">
      <c r="A17" s="65"/>
      <c r="B17" s="64"/>
      <c r="C17" s="84"/>
      <c r="D17" s="34"/>
      <c r="E17" s="34"/>
      <c r="F17" s="112"/>
      <c r="G17" s="34"/>
      <c r="H17" s="34"/>
      <c r="I17" s="34"/>
      <c r="J17" s="34"/>
      <c r="K17" s="34"/>
      <c r="L17" s="64"/>
      <c r="M17" s="64"/>
    </row>
    <row r="18" spans="1:13" x14ac:dyDescent="0.2">
      <c r="A18" s="12" t="s">
        <v>10</v>
      </c>
      <c r="B18" s="33"/>
      <c r="C18" s="36">
        <f t="shared" ref="C18:K18" si="0">SUM(C10:C17)</f>
        <v>0</v>
      </c>
      <c r="D18" s="32">
        <f t="shared" si="0"/>
        <v>0</v>
      </c>
      <c r="E18" s="32">
        <f t="shared" si="0"/>
        <v>0</v>
      </c>
      <c r="F18" s="111"/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3"/>
      <c r="M18" s="33"/>
    </row>
    <row r="19" spans="1:13" x14ac:dyDescent="0.2">
      <c r="B19" s="33"/>
      <c r="D19" s="33"/>
      <c r="E19" s="37"/>
      <c r="F19" s="111"/>
      <c r="G19" s="33"/>
      <c r="H19" s="33"/>
      <c r="I19" s="33"/>
      <c r="J19" s="33"/>
      <c r="K19" s="33"/>
      <c r="L19" s="33"/>
      <c r="M19" s="33"/>
    </row>
    <row r="20" spans="1:13" x14ac:dyDescent="0.2">
      <c r="A20" s="21" t="s">
        <v>100</v>
      </c>
      <c r="B20" s="33"/>
      <c r="D20" s="33"/>
      <c r="E20" s="37"/>
      <c r="F20" s="49"/>
      <c r="G20" s="33"/>
      <c r="H20" s="33"/>
      <c r="I20" s="33"/>
      <c r="J20" s="33"/>
      <c r="K20" s="33"/>
      <c r="L20" s="38"/>
      <c r="M20" s="38"/>
    </row>
    <row r="21" spans="1:13" x14ac:dyDescent="0.2">
      <c r="A21" s="29"/>
      <c r="B21" s="30"/>
      <c r="C21" s="39"/>
      <c r="D21" s="82" t="str">
        <f>IF(B21,B21*C21,"")</f>
        <v/>
      </c>
      <c r="E21" s="82" t="str">
        <f>IF(B21,(D21)*$N$7,"")</f>
        <v/>
      </c>
      <c r="F21" s="30"/>
      <c r="G21" s="30"/>
      <c r="H21" s="82" t="str">
        <f>IF(C21,(D21)*$N$8,"")</f>
        <v/>
      </c>
      <c r="I21" s="30"/>
      <c r="J21" s="30"/>
      <c r="K21" s="30"/>
      <c r="L21" s="40"/>
      <c r="M21" s="40"/>
    </row>
    <row r="22" spans="1:13" x14ac:dyDescent="0.2">
      <c r="A22" s="29"/>
      <c r="B22" s="30"/>
      <c r="C22" s="127"/>
      <c r="D22" s="132" t="str">
        <f t="shared" ref="D22:D35" si="1">IF(B22,B22*C22,"")</f>
        <v/>
      </c>
      <c r="E22" s="64" t="str">
        <f t="shared" ref="E22:E35" si="2">IF(B22,(D22)*$N$7,"")</f>
        <v/>
      </c>
      <c r="F22" s="30"/>
      <c r="G22" s="133"/>
      <c r="H22" s="134" t="str">
        <f t="shared" ref="H22:H35" si="3">IF(C22,(D22)*$N$8,"")</f>
        <v/>
      </c>
      <c r="I22" s="79"/>
      <c r="J22" s="30"/>
      <c r="K22" s="30"/>
      <c r="L22" s="40"/>
      <c r="M22" s="40"/>
    </row>
    <row r="23" spans="1:13" x14ac:dyDescent="0.2">
      <c r="A23" s="29"/>
      <c r="B23" s="30"/>
      <c r="C23" s="127"/>
      <c r="D23" s="132" t="str">
        <f t="shared" si="1"/>
        <v/>
      </c>
      <c r="E23" s="64" t="str">
        <f t="shared" si="2"/>
        <v/>
      </c>
      <c r="F23" s="30"/>
      <c r="G23" s="133"/>
      <c r="H23" s="134" t="str">
        <f t="shared" si="3"/>
        <v/>
      </c>
      <c r="I23" s="79"/>
      <c r="J23" s="30"/>
      <c r="K23" s="30"/>
      <c r="L23" s="40"/>
      <c r="M23" s="40"/>
    </row>
    <row r="24" spans="1:13" x14ac:dyDescent="0.2">
      <c r="A24" s="29"/>
      <c r="B24" s="30"/>
      <c r="C24" s="127"/>
      <c r="D24" s="132" t="str">
        <f t="shared" si="1"/>
        <v/>
      </c>
      <c r="E24" s="64" t="str">
        <f t="shared" si="2"/>
        <v/>
      </c>
      <c r="F24" s="30"/>
      <c r="G24" s="133"/>
      <c r="H24" s="134" t="str">
        <f t="shared" si="3"/>
        <v/>
      </c>
      <c r="I24" s="79"/>
      <c r="J24" s="30"/>
      <c r="K24" s="30"/>
      <c r="L24" s="40"/>
      <c r="M24" s="40"/>
    </row>
    <row r="25" spans="1:13" x14ac:dyDescent="0.2">
      <c r="A25" s="29"/>
      <c r="B25" s="30"/>
      <c r="C25" s="127"/>
      <c r="D25" s="132" t="str">
        <f t="shared" si="1"/>
        <v/>
      </c>
      <c r="E25" s="64" t="str">
        <f t="shared" si="2"/>
        <v/>
      </c>
      <c r="F25" s="30"/>
      <c r="G25" s="133"/>
      <c r="H25" s="134" t="str">
        <f t="shared" si="3"/>
        <v/>
      </c>
      <c r="I25" s="79"/>
      <c r="J25" s="30"/>
      <c r="K25" s="30"/>
      <c r="L25" s="40"/>
      <c r="M25" s="40"/>
    </row>
    <row r="26" spans="1:13" x14ac:dyDescent="0.2">
      <c r="A26" s="29"/>
      <c r="B26" s="30"/>
      <c r="C26" s="127"/>
      <c r="D26" s="132" t="str">
        <f t="shared" si="1"/>
        <v/>
      </c>
      <c r="E26" s="64" t="str">
        <f t="shared" si="2"/>
        <v/>
      </c>
      <c r="F26" s="30"/>
      <c r="G26" s="133"/>
      <c r="H26" s="134" t="str">
        <f t="shared" si="3"/>
        <v/>
      </c>
      <c r="I26" s="79"/>
      <c r="J26" s="30"/>
      <c r="K26" s="30"/>
      <c r="L26" s="40"/>
      <c r="M26" s="40"/>
    </row>
    <row r="27" spans="1:13" x14ac:dyDescent="0.2">
      <c r="A27" s="29"/>
      <c r="B27" s="30"/>
      <c r="C27" s="127"/>
      <c r="D27" s="132" t="str">
        <f t="shared" si="1"/>
        <v/>
      </c>
      <c r="E27" s="64" t="str">
        <f t="shared" si="2"/>
        <v/>
      </c>
      <c r="F27" s="30"/>
      <c r="G27" s="133"/>
      <c r="H27" s="134" t="str">
        <f t="shared" si="3"/>
        <v/>
      </c>
      <c r="I27" s="79"/>
      <c r="J27" s="30"/>
      <c r="K27" s="30"/>
      <c r="L27" s="40"/>
      <c r="M27" s="40"/>
    </row>
    <row r="28" spans="1:13" x14ac:dyDescent="0.2">
      <c r="A28" s="29"/>
      <c r="B28" s="30"/>
      <c r="C28" s="127"/>
      <c r="D28" s="132" t="str">
        <f t="shared" si="1"/>
        <v/>
      </c>
      <c r="E28" s="64" t="str">
        <f t="shared" si="2"/>
        <v/>
      </c>
      <c r="F28" s="30"/>
      <c r="G28" s="133"/>
      <c r="H28" s="134" t="str">
        <f t="shared" si="3"/>
        <v/>
      </c>
      <c r="I28" s="79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si="1"/>
        <v/>
      </c>
      <c r="E29" s="64" t="str">
        <f t="shared" si="2"/>
        <v/>
      </c>
      <c r="F29" s="30"/>
      <c r="G29" s="133"/>
      <c r="H29" s="134" t="str">
        <f t="shared" si="3"/>
        <v/>
      </c>
      <c r="I29" s="79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1"/>
        <v/>
      </c>
      <c r="E30" s="64" t="str">
        <f t="shared" si="2"/>
        <v/>
      </c>
      <c r="F30" s="30"/>
      <c r="G30" s="133"/>
      <c r="H30" s="134" t="str">
        <f t="shared" si="3"/>
        <v/>
      </c>
      <c r="I30" s="79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1"/>
        <v/>
      </c>
      <c r="E31" s="64" t="str">
        <f t="shared" si="2"/>
        <v/>
      </c>
      <c r="F31" s="30"/>
      <c r="G31" s="133"/>
      <c r="H31" s="134" t="str">
        <f t="shared" si="3"/>
        <v/>
      </c>
      <c r="I31" s="79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1"/>
        <v/>
      </c>
      <c r="E32" s="64" t="str">
        <f t="shared" si="2"/>
        <v/>
      </c>
      <c r="F32" s="30"/>
      <c r="G32" s="133"/>
      <c r="H32" s="134" t="str">
        <f t="shared" si="3"/>
        <v/>
      </c>
      <c r="I32" s="79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1"/>
        <v/>
      </c>
      <c r="E33" s="64" t="str">
        <f t="shared" si="2"/>
        <v/>
      </c>
      <c r="F33" s="30"/>
      <c r="G33" s="133"/>
      <c r="H33" s="134" t="str">
        <f t="shared" si="3"/>
        <v/>
      </c>
      <c r="I33" s="79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1"/>
        <v/>
      </c>
      <c r="E34" s="64" t="str">
        <f t="shared" si="2"/>
        <v/>
      </c>
      <c r="F34" s="30"/>
      <c r="G34" s="133"/>
      <c r="H34" s="134" t="str">
        <f t="shared" si="3"/>
        <v/>
      </c>
      <c r="I34" s="79"/>
      <c r="J34" s="30"/>
      <c r="K34" s="30"/>
      <c r="L34" s="40"/>
      <c r="M34" s="40"/>
    </row>
    <row r="35" spans="1:13" x14ac:dyDescent="0.2">
      <c r="A35" s="41"/>
      <c r="B35" s="30"/>
      <c r="C35" s="39"/>
      <c r="D35" s="129" t="str">
        <f t="shared" si="1"/>
        <v/>
      </c>
      <c r="E35" s="34" t="str">
        <f t="shared" si="2"/>
        <v/>
      </c>
      <c r="F35" s="30"/>
      <c r="G35" s="30"/>
      <c r="H35" s="128" t="str">
        <f t="shared" si="3"/>
        <v/>
      </c>
      <c r="I35" s="30"/>
      <c r="J35" s="30"/>
      <c r="K35" s="30"/>
      <c r="L35" s="40"/>
      <c r="M35" s="40"/>
    </row>
    <row r="36" spans="1:13" x14ac:dyDescent="0.2">
      <c r="A36" s="12" t="s">
        <v>10</v>
      </c>
      <c r="B36" s="33"/>
      <c r="C36" s="42">
        <f t="shared" ref="C36:K36" si="4">SUM(C21:C35)</f>
        <v>0</v>
      </c>
      <c r="D36" s="32">
        <f t="shared" si="4"/>
        <v>0</v>
      </c>
      <c r="E36" s="32">
        <f t="shared" si="4"/>
        <v>0</v>
      </c>
      <c r="F36" s="32">
        <f t="shared" si="4"/>
        <v>0</v>
      </c>
      <c r="G36" s="32">
        <f t="shared" si="4"/>
        <v>0</v>
      </c>
      <c r="H36" s="32">
        <f t="shared" si="4"/>
        <v>0</v>
      </c>
      <c r="I36" s="32">
        <f t="shared" si="4"/>
        <v>0</v>
      </c>
      <c r="J36" s="32">
        <f t="shared" si="4"/>
        <v>0</v>
      </c>
      <c r="K36" s="32">
        <f t="shared" si="4"/>
        <v>0</v>
      </c>
      <c r="L36" s="38"/>
      <c r="M36" s="38"/>
    </row>
    <row r="37" spans="1:13" x14ac:dyDescent="0.2">
      <c r="A37" s="12"/>
      <c r="B37" s="33"/>
      <c r="C37" s="42"/>
      <c r="D37" s="32"/>
      <c r="E37" s="43"/>
      <c r="F37" s="111" t="str">
        <f t="shared" ref="F37" si="5">IF(B37,(D37*$N$9&gt;$I$5)*($I$5*$N$5),"")</f>
        <v/>
      </c>
      <c r="G37" s="32"/>
      <c r="H37" s="32"/>
      <c r="I37" s="32"/>
      <c r="J37" s="32"/>
      <c r="K37" s="32"/>
      <c r="L37" s="38"/>
      <c r="M37" s="38"/>
    </row>
    <row r="38" spans="1:13" x14ac:dyDescent="0.2">
      <c r="A38" s="12" t="s">
        <v>11</v>
      </c>
      <c r="B38" s="33"/>
      <c r="C38" s="36">
        <f>SUM(C36+C52)</f>
        <v>0</v>
      </c>
      <c r="D38" s="32">
        <f>SUM(D18+D36)</f>
        <v>0</v>
      </c>
      <c r="E38" s="32">
        <f t="shared" ref="E38:K38" si="6">SUM(E18+E36)</f>
        <v>0</v>
      </c>
      <c r="F38" s="64">
        <f t="shared" si="6"/>
        <v>0</v>
      </c>
      <c r="G38" s="32">
        <f t="shared" si="6"/>
        <v>0</v>
      </c>
      <c r="H38" s="32">
        <f t="shared" si="6"/>
        <v>0</v>
      </c>
      <c r="I38" s="32">
        <f t="shared" si="6"/>
        <v>0</v>
      </c>
      <c r="J38" s="32">
        <f t="shared" si="6"/>
        <v>0</v>
      </c>
      <c r="K38" s="32">
        <f t="shared" si="6"/>
        <v>0</v>
      </c>
      <c r="L38" s="38"/>
      <c r="M38" s="38"/>
    </row>
    <row r="39" spans="1:13" x14ac:dyDescent="0.2">
      <c r="B39" s="33"/>
      <c r="C39" s="42"/>
      <c r="D39" s="32"/>
      <c r="E39" s="32"/>
      <c r="F39" s="32"/>
      <c r="G39" s="32"/>
      <c r="H39" s="32"/>
      <c r="I39" s="32"/>
      <c r="J39" s="32"/>
      <c r="K39" s="32"/>
      <c r="L39" s="38"/>
      <c r="M39" s="38"/>
    </row>
    <row r="40" spans="1:13" ht="13.5" thickBot="1" x14ac:dyDescent="0.25">
      <c r="A40" s="12" t="s">
        <v>12</v>
      </c>
      <c r="B40" s="33"/>
      <c r="C40" s="45">
        <f t="shared" ref="C40:K40" si="7">+C38*$N$9</f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38"/>
      <c r="M40" s="38"/>
    </row>
    <row r="41" spans="1:13" ht="13.5" thickTop="1" x14ac:dyDescent="0.2">
      <c r="B41" s="33"/>
      <c r="D41" s="33"/>
      <c r="E41" s="37"/>
      <c r="F41" s="33"/>
      <c r="G41" s="33"/>
      <c r="H41" s="33"/>
      <c r="I41" s="33"/>
      <c r="J41" s="33"/>
      <c r="K41" s="33"/>
      <c r="L41" s="38"/>
      <c r="M41" s="38"/>
    </row>
    <row r="42" spans="1:13" ht="25.5" x14ac:dyDescent="0.2">
      <c r="A42" s="75" t="s">
        <v>104</v>
      </c>
      <c r="B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x14ac:dyDescent="0.2">
      <c r="A43" s="47">
        <f>+'Data Input'!B11</f>
        <v>0</v>
      </c>
      <c r="B43" s="33"/>
      <c r="C43" s="48"/>
      <c r="D43" s="32">
        <f>+'Data Input'!C11*'Data Input'!$G$21/'Data Input'!$G$32</f>
        <v>0</v>
      </c>
      <c r="E43" s="32" t="str">
        <f>IF(D43,(D43)*$N$7,"")</f>
        <v/>
      </c>
      <c r="F43" s="49" t="s">
        <v>51</v>
      </c>
      <c r="G43" s="33"/>
      <c r="H43" s="32" t="str">
        <f>IF(D43,(D43)*$N$8,"")</f>
        <v/>
      </c>
      <c r="I43" s="33"/>
      <c r="J43" s="33"/>
      <c r="K43" s="33"/>
      <c r="L43" s="33"/>
      <c r="M43" s="33"/>
    </row>
    <row r="44" spans="1:13" x14ac:dyDescent="0.2">
      <c r="A44" s="47">
        <f>+'Data Input'!B12</f>
        <v>0</v>
      </c>
      <c r="B44" s="33"/>
      <c r="C44" s="48"/>
      <c r="D44" s="32">
        <f>+'Data Input'!C12*'Data Input'!$G$21/'Data Input'!$G$32</f>
        <v>0</v>
      </c>
      <c r="E44" s="32" t="str">
        <f t="shared" ref="E44:E50" si="8">IF(D44,(D44)*$N$7,"")</f>
        <v/>
      </c>
      <c r="F44" s="49"/>
      <c r="G44" s="33"/>
      <c r="H44" s="32" t="str">
        <f t="shared" ref="H44:H50" si="9">IF(D44,(D44)*$N$8,"")</f>
        <v/>
      </c>
      <c r="I44" s="33"/>
      <c r="J44" s="33"/>
      <c r="K44" s="33"/>
      <c r="L44" s="33"/>
      <c r="M44" s="33"/>
    </row>
    <row r="45" spans="1:13" x14ac:dyDescent="0.2">
      <c r="A45" s="47">
        <f>+'Data Input'!B13</f>
        <v>0</v>
      </c>
      <c r="B45" s="33"/>
      <c r="C45" s="48"/>
      <c r="D45" s="32">
        <f>+'Data Input'!C13*'Data Input'!$G$21/'Data Input'!$G$32</f>
        <v>0</v>
      </c>
      <c r="E45" s="32" t="str">
        <f t="shared" si="8"/>
        <v/>
      </c>
      <c r="F45" s="49"/>
      <c r="G45" s="33"/>
      <c r="H45" s="32" t="str">
        <f t="shared" si="9"/>
        <v/>
      </c>
      <c r="I45" s="33"/>
      <c r="J45" s="33"/>
      <c r="K45" s="33"/>
      <c r="L45" s="33"/>
      <c r="M45" s="33"/>
    </row>
    <row r="46" spans="1:13" x14ac:dyDescent="0.2">
      <c r="A46" s="47">
        <f>+'Data Input'!B14</f>
        <v>0</v>
      </c>
      <c r="B46" s="33"/>
      <c r="C46" s="48"/>
      <c r="D46" s="32">
        <f>+'Data Input'!C14*'Data Input'!$G$21/'Data Input'!$G$32</f>
        <v>0</v>
      </c>
      <c r="E46" s="32" t="str">
        <f t="shared" si="8"/>
        <v/>
      </c>
      <c r="F46" s="49"/>
      <c r="G46" s="33"/>
      <c r="H46" s="32" t="str">
        <f t="shared" si="9"/>
        <v/>
      </c>
      <c r="I46" s="33"/>
      <c r="J46" s="33"/>
      <c r="K46" s="33"/>
      <c r="L46" s="33"/>
      <c r="M46" s="33"/>
    </row>
    <row r="47" spans="1:13" x14ac:dyDescent="0.2">
      <c r="A47" s="47">
        <f>+'Data Input'!B15</f>
        <v>0</v>
      </c>
      <c r="B47" s="33"/>
      <c r="C47" s="48"/>
      <c r="D47" s="32">
        <f>+'Data Input'!C15*'Data Input'!$G$21/'Data Input'!$G$32</f>
        <v>0</v>
      </c>
      <c r="E47" s="32" t="str">
        <f t="shared" si="8"/>
        <v/>
      </c>
      <c r="F47" s="33"/>
      <c r="G47" s="33"/>
      <c r="H47" s="32" t="str">
        <f t="shared" si="9"/>
        <v/>
      </c>
      <c r="I47" s="33"/>
      <c r="J47" s="33"/>
      <c r="K47" s="33"/>
      <c r="L47" s="33"/>
      <c r="M47" s="33"/>
    </row>
    <row r="48" spans="1:13" x14ac:dyDescent="0.2">
      <c r="A48" s="47">
        <f>+'Data Input'!B16</f>
        <v>0</v>
      </c>
      <c r="B48" s="33"/>
      <c r="C48" s="48"/>
      <c r="D48" s="32">
        <f>+'Data Input'!C16*'Data Input'!$G$21/'Data Input'!$G$32</f>
        <v>0</v>
      </c>
      <c r="E48" s="32" t="str">
        <f t="shared" si="8"/>
        <v/>
      </c>
      <c r="F48" s="33"/>
      <c r="G48" s="33"/>
      <c r="H48" s="32" t="str">
        <f t="shared" si="9"/>
        <v/>
      </c>
      <c r="I48" s="33"/>
      <c r="J48" s="33"/>
      <c r="K48" s="33"/>
      <c r="L48" s="33"/>
      <c r="M48" s="33"/>
    </row>
    <row r="49" spans="1:13" x14ac:dyDescent="0.2">
      <c r="A49" s="47">
        <f>+'Data Input'!B17</f>
        <v>0</v>
      </c>
      <c r="B49" s="33"/>
      <c r="C49" s="48"/>
      <c r="D49" s="32">
        <f>+'Data Input'!C17*'Data Input'!$G$21/'Data Input'!$G$32</f>
        <v>0</v>
      </c>
      <c r="E49" s="32" t="str">
        <f t="shared" si="8"/>
        <v/>
      </c>
      <c r="F49" s="33"/>
      <c r="G49" s="33"/>
      <c r="H49" s="32" t="str">
        <f t="shared" si="9"/>
        <v/>
      </c>
      <c r="I49" s="33"/>
      <c r="J49" s="33"/>
      <c r="K49" s="33"/>
      <c r="L49" s="33"/>
      <c r="M49" s="33"/>
    </row>
    <row r="50" spans="1:13" x14ac:dyDescent="0.2">
      <c r="A50" s="47">
        <f>+'Data Input'!B18</f>
        <v>0</v>
      </c>
      <c r="B50" s="33"/>
      <c r="C50" s="48"/>
      <c r="D50" s="32">
        <f>+'Data Input'!C18*'Data Input'!$G$21/'Data Input'!$G$32</f>
        <v>0</v>
      </c>
      <c r="E50" s="32" t="str">
        <f t="shared" si="8"/>
        <v/>
      </c>
      <c r="F50" s="33"/>
      <c r="G50" s="33"/>
      <c r="H50" s="32" t="str">
        <f t="shared" si="9"/>
        <v/>
      </c>
      <c r="I50" s="33"/>
      <c r="J50" s="33"/>
      <c r="K50" s="33"/>
      <c r="L50" s="33"/>
      <c r="M50" s="33"/>
    </row>
    <row r="51" spans="1:13" x14ac:dyDescent="0.2">
      <c r="B51" s="33"/>
      <c r="C51" s="50"/>
      <c r="D51" s="59"/>
      <c r="E51" s="66"/>
      <c r="F51" s="35"/>
      <c r="G51" s="35"/>
      <c r="H51" s="34"/>
      <c r="I51" s="35"/>
      <c r="J51" s="35"/>
      <c r="K51" s="35"/>
      <c r="L51" s="33"/>
      <c r="M51" s="33"/>
    </row>
    <row r="52" spans="1:13" x14ac:dyDescent="0.2">
      <c r="A52" s="12" t="s">
        <v>10</v>
      </c>
      <c r="B52" s="33"/>
      <c r="C52" s="51"/>
      <c r="D52" s="32">
        <f t="shared" ref="D52:K52" si="10">SUM(D43:D51)</f>
        <v>0</v>
      </c>
      <c r="E52" s="32">
        <f>SUM(E43:E50)</f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3"/>
      <c r="M52" s="33"/>
    </row>
    <row r="53" spans="1:13" x14ac:dyDescent="0.2">
      <c r="B53" s="33"/>
      <c r="D53" s="33"/>
      <c r="E53" s="37"/>
      <c r="F53" s="33"/>
      <c r="G53" s="33"/>
      <c r="H53" s="33"/>
      <c r="I53" s="33"/>
      <c r="J53" s="33"/>
      <c r="K53" s="33"/>
      <c r="L53" s="33"/>
      <c r="M53" s="33"/>
    </row>
    <row r="54" spans="1:13" x14ac:dyDescent="0.2">
      <c r="B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1:13" x14ac:dyDescent="0.2">
      <c r="A55" s="21" t="s">
        <v>98</v>
      </c>
      <c r="B55" s="33"/>
      <c r="D55" s="53"/>
      <c r="E55" s="24"/>
      <c r="F55" s="24"/>
      <c r="G55" s="24"/>
      <c r="H55" s="52"/>
      <c r="I55" s="24"/>
      <c r="J55" s="24"/>
      <c r="K55" s="24"/>
    </row>
    <row r="56" spans="1:13" x14ac:dyDescent="0.2">
      <c r="B56" s="33"/>
      <c r="E56" s="24"/>
      <c r="F56" s="24"/>
      <c r="G56" s="24"/>
      <c r="H56" s="52"/>
      <c r="I56" s="24"/>
      <c r="J56" s="24"/>
      <c r="K56" s="24"/>
    </row>
    <row r="57" spans="1:13" x14ac:dyDescent="0.2">
      <c r="A57" s="21" t="s">
        <v>13</v>
      </c>
      <c r="B57" s="33"/>
      <c r="D57" s="58">
        <f>+'Data Input'!H21</f>
        <v>0</v>
      </c>
      <c r="E57" s="24"/>
      <c r="F57" s="24"/>
      <c r="G57" s="24"/>
      <c r="H57" s="52"/>
      <c r="I57" s="24"/>
      <c r="J57" s="24"/>
      <c r="K57" s="24"/>
    </row>
    <row r="58" spans="1:13" x14ac:dyDescent="0.2">
      <c r="B58" s="33"/>
      <c r="E58" s="24"/>
      <c r="F58" s="24"/>
      <c r="G58" s="24"/>
      <c r="H58" s="52"/>
      <c r="I58" s="24"/>
      <c r="J58" s="24"/>
      <c r="K58" s="24"/>
    </row>
    <row r="59" spans="1:13" x14ac:dyDescent="0.2">
      <c r="B59" s="33"/>
      <c r="E59" s="24"/>
      <c r="F59" s="24"/>
      <c r="G59" s="24"/>
      <c r="H59" s="52"/>
      <c r="I59" s="24"/>
      <c r="J59" s="24"/>
      <c r="K59" s="24"/>
    </row>
    <row r="60" spans="1:13" ht="20.100000000000001" customHeight="1" thickBot="1" x14ac:dyDescent="0.3">
      <c r="A60" s="55" t="s">
        <v>50</v>
      </c>
      <c r="D60" s="56">
        <f>SUM(D52:K59)+SUM(D40:K40)</f>
        <v>0</v>
      </c>
      <c r="E60" s="24"/>
      <c r="H60" s="52"/>
    </row>
    <row r="61" spans="1:13" ht="13.5" thickTop="1" x14ac:dyDescent="0.2">
      <c r="J61" s="14"/>
      <c r="K61" s="14"/>
    </row>
  </sheetData>
  <sheetProtection algorithmName="SHA-512" hashValue="LajcualJnosobkIu9tV+wAKQLj53OrDMkmnhzpq+EypDbhmBuDlXzoncWl0WooXYsDM1BiD+L7LWcs+AVjVjjw==" saltValue="RwiIPMX0A3d1ekVr7rwtGA==" spinCount="100000" sheet="1" selectLockedCells="1"/>
  <protectedRanges>
    <protectedRange sqref="B3" name="Name"/>
    <protectedRange sqref="B55 B57" name="Fee_1"/>
    <protectedRange sqref="B10:C17 B43:C51" name="Time_1"/>
    <protectedRange sqref="G10:G17 I10:M17 I43:M51 F47:G51 G43:G46" name="Range"/>
    <protectedRange sqref="B21:C35" name="Time_1_1"/>
    <protectedRange sqref="I21:M35 G21:G35" name="Range_1"/>
    <protectedRange sqref="F18:F19" name="Range_1_1_1"/>
    <protectedRange sqref="F37" name="Range_1_1_1_1"/>
    <protectedRange sqref="F10:F17" name="Range_1_1_1_2"/>
    <protectedRange sqref="F21:F35" name="Range_1_1_1_3"/>
  </protectedRanges>
  <mergeCells count="3">
    <mergeCell ref="E8:J8"/>
    <mergeCell ref="L7:M8"/>
    <mergeCell ref="B1:D1"/>
  </mergeCells>
  <phoneticPr fontId="2" type="noConversion"/>
  <pageMargins left="0.75" right="0.75" top="1" bottom="1" header="0.5" footer="0.5"/>
  <pageSetup scale="69" orientation="landscape" r:id="rId1"/>
  <headerFooter alignWithMargins="0"/>
  <ignoredErrors>
    <ignoredError sqref="B1:D2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61"/>
  <sheetViews>
    <sheetView showGridLines="0" topLeftCell="A28" zoomScaleNormal="100" workbookViewId="0">
      <selection activeCell="I43" sqref="I43:J45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33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7" t="s">
        <v>70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Input'!G22</f>
        <v>58104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63" t="s">
        <v>52</v>
      </c>
      <c r="B10" s="64"/>
      <c r="C10" s="51"/>
      <c r="D10" s="32"/>
      <c r="E10" s="32"/>
      <c r="F10" s="111"/>
      <c r="G10" s="32"/>
      <c r="H10" s="32"/>
      <c r="I10" s="32"/>
      <c r="J10" s="32"/>
      <c r="K10" s="32"/>
      <c r="L10" s="64"/>
      <c r="M10" s="64"/>
    </row>
    <row r="11" spans="1:14" x14ac:dyDescent="0.2">
      <c r="A11" s="65"/>
      <c r="B11" s="64"/>
      <c r="C11" s="51"/>
      <c r="D11" s="32"/>
      <c r="E11" s="32"/>
      <c r="F11" s="111"/>
      <c r="G11" s="32"/>
      <c r="H11" s="32"/>
      <c r="I11" s="32"/>
      <c r="J11" s="32"/>
      <c r="K11" s="32"/>
      <c r="L11" s="64"/>
      <c r="M11" s="64"/>
    </row>
    <row r="12" spans="1:14" x14ac:dyDescent="0.2">
      <c r="A12" s="65"/>
      <c r="B12" s="64"/>
      <c r="C12" s="51"/>
      <c r="D12" s="32"/>
      <c r="E12" s="32"/>
      <c r="F12" s="111"/>
      <c r="G12" s="32"/>
      <c r="H12" s="32"/>
      <c r="I12" s="32"/>
      <c r="J12" s="32"/>
      <c r="K12" s="32"/>
      <c r="L12" s="64"/>
      <c r="M12" s="64"/>
    </row>
    <row r="13" spans="1:14" x14ac:dyDescent="0.2">
      <c r="A13" s="65"/>
      <c r="B13" s="64"/>
      <c r="C13" s="51"/>
      <c r="D13" s="32"/>
      <c r="E13" s="32"/>
      <c r="F13" s="111"/>
      <c r="G13" s="32"/>
      <c r="H13" s="32"/>
      <c r="I13" s="32"/>
      <c r="J13" s="32"/>
      <c r="K13" s="32"/>
      <c r="L13" s="64"/>
      <c r="M13" s="64"/>
    </row>
    <row r="14" spans="1:14" x14ac:dyDescent="0.2">
      <c r="A14" s="65"/>
      <c r="B14" s="64"/>
      <c r="C14" s="51"/>
      <c r="D14" s="32"/>
      <c r="E14" s="32"/>
      <c r="F14" s="111"/>
      <c r="G14" s="32"/>
      <c r="H14" s="32"/>
      <c r="I14" s="32"/>
      <c r="J14" s="32"/>
      <c r="K14" s="32"/>
      <c r="L14" s="64"/>
      <c r="M14" s="64"/>
    </row>
    <row r="15" spans="1:14" x14ac:dyDescent="0.2">
      <c r="A15" s="65"/>
      <c r="B15" s="64"/>
      <c r="C15" s="51"/>
      <c r="D15" s="32"/>
      <c r="E15" s="32"/>
      <c r="F15" s="111"/>
      <c r="G15" s="32"/>
      <c r="H15" s="32"/>
      <c r="I15" s="32"/>
      <c r="J15" s="32"/>
      <c r="K15" s="32"/>
      <c r="L15" s="64"/>
      <c r="M15" s="64"/>
    </row>
    <row r="16" spans="1:14" x14ac:dyDescent="0.2">
      <c r="A16" s="65"/>
      <c r="B16" s="64"/>
      <c r="C16" s="51"/>
      <c r="D16" s="32"/>
      <c r="E16" s="32"/>
      <c r="F16" s="111"/>
      <c r="G16" s="32"/>
      <c r="H16" s="32"/>
      <c r="I16" s="32"/>
      <c r="J16" s="32"/>
      <c r="K16" s="32"/>
      <c r="L16" s="64"/>
      <c r="M16" s="64"/>
    </row>
    <row r="17" spans="1:13" x14ac:dyDescent="0.2">
      <c r="A17" s="65"/>
      <c r="B17" s="64"/>
      <c r="C17" s="84"/>
      <c r="D17" s="34"/>
      <c r="E17" s="34"/>
      <c r="F17" s="112"/>
      <c r="G17" s="34"/>
      <c r="H17" s="34"/>
      <c r="I17" s="34"/>
      <c r="J17" s="34"/>
      <c r="K17" s="34"/>
      <c r="L17" s="64"/>
      <c r="M17" s="64"/>
    </row>
    <row r="18" spans="1:13" x14ac:dyDescent="0.2">
      <c r="A18" s="67" t="s">
        <v>10</v>
      </c>
      <c r="B18" s="32"/>
      <c r="C18" s="36">
        <f t="shared" ref="C18:K18" si="0">SUM(C10:C17)</f>
        <v>0</v>
      </c>
      <c r="D18" s="32">
        <f t="shared" si="0"/>
        <v>0</v>
      </c>
      <c r="E18" s="32">
        <f t="shared" si="0"/>
        <v>0</v>
      </c>
      <c r="F18" s="111"/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2"/>
      <c r="M18" s="32"/>
    </row>
    <row r="19" spans="1:13" x14ac:dyDescent="0.2">
      <c r="B19" s="33"/>
      <c r="D19" s="33"/>
      <c r="E19" s="37"/>
      <c r="F19" s="111"/>
      <c r="G19" s="33"/>
      <c r="H19" s="33"/>
      <c r="I19" s="33"/>
      <c r="J19" s="33"/>
      <c r="K19" s="33"/>
      <c r="L19" s="33"/>
      <c r="M19" s="33"/>
    </row>
    <row r="20" spans="1:13" x14ac:dyDescent="0.2">
      <c r="A20" s="21" t="s">
        <v>100</v>
      </c>
      <c r="B20" s="33"/>
      <c r="D20" s="33"/>
      <c r="E20" s="37"/>
      <c r="F20" s="49"/>
      <c r="G20" s="33"/>
      <c r="H20" s="33"/>
      <c r="I20" s="33"/>
      <c r="J20" s="33"/>
      <c r="K20" s="33"/>
      <c r="L20" s="38"/>
      <c r="M20" s="38"/>
    </row>
    <row r="21" spans="1:13" x14ac:dyDescent="0.2">
      <c r="A21" s="29"/>
      <c r="B21" s="30"/>
      <c r="C21" s="39"/>
      <c r="D21" s="82" t="str">
        <f>IF(B21,B21*C21,"")</f>
        <v/>
      </c>
      <c r="E21" s="82" t="str">
        <f>IF(B21,(D21)*$N$7,"")</f>
        <v/>
      </c>
      <c r="F21" s="30"/>
      <c r="G21" s="30"/>
      <c r="H21" s="82" t="str">
        <f>IF(C21,(D21)*$N$8,"")</f>
        <v/>
      </c>
      <c r="I21" s="30"/>
      <c r="J21" s="30"/>
      <c r="K21" s="30"/>
      <c r="L21" s="40"/>
      <c r="M21" s="40"/>
    </row>
    <row r="22" spans="1:13" x14ac:dyDescent="0.2">
      <c r="A22" s="29"/>
      <c r="B22" s="30"/>
      <c r="C22" s="127"/>
      <c r="D22" s="132" t="str">
        <f t="shared" ref="D22:D35" si="1">IF(B22,B22*C22,"")</f>
        <v/>
      </c>
      <c r="E22" s="64" t="str">
        <f t="shared" ref="E22:E35" si="2">IF(B22,(D22)*$N$7,"")</f>
        <v/>
      </c>
      <c r="F22" s="30"/>
      <c r="G22" s="133"/>
      <c r="H22" s="134" t="str">
        <f t="shared" ref="H22:H35" si="3">IF(C22,(D22)*$N$8,"")</f>
        <v/>
      </c>
      <c r="I22" s="79"/>
      <c r="J22" s="30"/>
      <c r="K22" s="30"/>
      <c r="L22" s="40"/>
      <c r="M22" s="40"/>
    </row>
    <row r="23" spans="1:13" x14ac:dyDescent="0.2">
      <c r="A23" s="29"/>
      <c r="B23" s="30"/>
      <c r="C23" s="127"/>
      <c r="D23" s="132" t="str">
        <f t="shared" si="1"/>
        <v/>
      </c>
      <c r="E23" s="64" t="str">
        <f t="shared" si="2"/>
        <v/>
      </c>
      <c r="F23" s="30"/>
      <c r="G23" s="133"/>
      <c r="H23" s="134" t="str">
        <f t="shared" si="3"/>
        <v/>
      </c>
      <c r="I23" s="79"/>
      <c r="J23" s="30"/>
      <c r="K23" s="30"/>
      <c r="L23" s="40"/>
      <c r="M23" s="40"/>
    </row>
    <row r="24" spans="1:13" x14ac:dyDescent="0.2">
      <c r="A24" s="29"/>
      <c r="B24" s="30"/>
      <c r="C24" s="127"/>
      <c r="D24" s="132" t="str">
        <f t="shared" si="1"/>
        <v/>
      </c>
      <c r="E24" s="64" t="str">
        <f t="shared" si="2"/>
        <v/>
      </c>
      <c r="F24" s="30"/>
      <c r="G24" s="133"/>
      <c r="H24" s="134" t="str">
        <f t="shared" si="3"/>
        <v/>
      </c>
      <c r="I24" s="79"/>
      <c r="J24" s="30"/>
      <c r="K24" s="30"/>
      <c r="L24" s="40"/>
      <c r="M24" s="40"/>
    </row>
    <row r="25" spans="1:13" x14ac:dyDescent="0.2">
      <c r="A25" s="29"/>
      <c r="B25" s="30"/>
      <c r="C25" s="127"/>
      <c r="D25" s="132" t="str">
        <f t="shared" si="1"/>
        <v/>
      </c>
      <c r="E25" s="64" t="str">
        <f t="shared" si="2"/>
        <v/>
      </c>
      <c r="F25" s="30"/>
      <c r="G25" s="133"/>
      <c r="H25" s="134" t="str">
        <f t="shared" si="3"/>
        <v/>
      </c>
      <c r="I25" s="79"/>
      <c r="J25" s="30"/>
      <c r="K25" s="30"/>
      <c r="L25" s="40"/>
      <c r="M25" s="40"/>
    </row>
    <row r="26" spans="1:13" x14ac:dyDescent="0.2">
      <c r="A26" s="29"/>
      <c r="B26" s="30"/>
      <c r="C26" s="127"/>
      <c r="D26" s="132" t="str">
        <f t="shared" si="1"/>
        <v/>
      </c>
      <c r="E26" s="64" t="str">
        <f t="shared" si="2"/>
        <v/>
      </c>
      <c r="F26" s="30"/>
      <c r="G26" s="133"/>
      <c r="H26" s="134" t="str">
        <f t="shared" si="3"/>
        <v/>
      </c>
      <c r="I26" s="79"/>
      <c r="J26" s="30"/>
      <c r="K26" s="30"/>
      <c r="L26" s="40"/>
      <c r="M26" s="40"/>
    </row>
    <row r="27" spans="1:13" x14ac:dyDescent="0.2">
      <c r="A27" s="29"/>
      <c r="B27" s="30"/>
      <c r="C27" s="127"/>
      <c r="D27" s="132" t="str">
        <f t="shared" si="1"/>
        <v/>
      </c>
      <c r="E27" s="64" t="str">
        <f t="shared" si="2"/>
        <v/>
      </c>
      <c r="F27" s="30"/>
      <c r="G27" s="133"/>
      <c r="H27" s="134" t="str">
        <f t="shared" si="3"/>
        <v/>
      </c>
      <c r="I27" s="79"/>
      <c r="J27" s="30"/>
      <c r="K27" s="30"/>
      <c r="L27" s="40"/>
      <c r="M27" s="40"/>
    </row>
    <row r="28" spans="1:13" x14ac:dyDescent="0.2">
      <c r="A28" s="29"/>
      <c r="B28" s="30"/>
      <c r="C28" s="127"/>
      <c r="D28" s="132" t="str">
        <f t="shared" si="1"/>
        <v/>
      </c>
      <c r="E28" s="64" t="str">
        <f t="shared" si="2"/>
        <v/>
      </c>
      <c r="F28" s="30"/>
      <c r="G28" s="133"/>
      <c r="H28" s="134" t="str">
        <f t="shared" si="3"/>
        <v/>
      </c>
      <c r="I28" s="79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si="1"/>
        <v/>
      </c>
      <c r="E29" s="64" t="str">
        <f t="shared" si="2"/>
        <v/>
      </c>
      <c r="F29" s="30"/>
      <c r="G29" s="133"/>
      <c r="H29" s="134" t="str">
        <f t="shared" si="3"/>
        <v/>
      </c>
      <c r="I29" s="79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1"/>
        <v/>
      </c>
      <c r="E30" s="64" t="str">
        <f t="shared" si="2"/>
        <v/>
      </c>
      <c r="F30" s="30"/>
      <c r="G30" s="133"/>
      <c r="H30" s="134" t="str">
        <f t="shared" si="3"/>
        <v/>
      </c>
      <c r="I30" s="79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1"/>
        <v/>
      </c>
      <c r="E31" s="64" t="str">
        <f t="shared" si="2"/>
        <v/>
      </c>
      <c r="F31" s="30"/>
      <c r="G31" s="133"/>
      <c r="H31" s="134" t="str">
        <f t="shared" si="3"/>
        <v/>
      </c>
      <c r="I31" s="79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1"/>
        <v/>
      </c>
      <c r="E32" s="64" t="str">
        <f t="shared" si="2"/>
        <v/>
      </c>
      <c r="F32" s="30"/>
      <c r="G32" s="133"/>
      <c r="H32" s="134" t="str">
        <f t="shared" si="3"/>
        <v/>
      </c>
      <c r="I32" s="79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1"/>
        <v/>
      </c>
      <c r="E33" s="64" t="str">
        <f t="shared" si="2"/>
        <v/>
      </c>
      <c r="F33" s="30"/>
      <c r="G33" s="133"/>
      <c r="H33" s="134" t="str">
        <f t="shared" si="3"/>
        <v/>
      </c>
      <c r="I33" s="79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1"/>
        <v/>
      </c>
      <c r="E34" s="64" t="str">
        <f t="shared" si="2"/>
        <v/>
      </c>
      <c r="F34" s="30"/>
      <c r="G34" s="133"/>
      <c r="H34" s="134" t="str">
        <f t="shared" si="3"/>
        <v/>
      </c>
      <c r="I34" s="79"/>
      <c r="J34" s="30"/>
      <c r="K34" s="30"/>
      <c r="L34" s="40"/>
      <c r="M34" s="40"/>
    </row>
    <row r="35" spans="1:13" x14ac:dyDescent="0.2">
      <c r="A35" s="41"/>
      <c r="B35" s="30"/>
      <c r="C35" s="39"/>
      <c r="D35" s="129" t="str">
        <f t="shared" si="1"/>
        <v/>
      </c>
      <c r="E35" s="34" t="str">
        <f t="shared" si="2"/>
        <v/>
      </c>
      <c r="F35" s="30"/>
      <c r="G35" s="30"/>
      <c r="H35" s="128" t="str">
        <f t="shared" si="3"/>
        <v/>
      </c>
      <c r="I35" s="30"/>
      <c r="J35" s="30"/>
      <c r="K35" s="30"/>
      <c r="L35" s="40"/>
      <c r="M35" s="40"/>
    </row>
    <row r="36" spans="1:13" x14ac:dyDescent="0.2">
      <c r="A36" s="12" t="s">
        <v>10</v>
      </c>
      <c r="B36" s="33"/>
      <c r="C36" s="42">
        <f t="shared" ref="C36:K36" si="4">SUM(C21:C35)</f>
        <v>0</v>
      </c>
      <c r="D36" s="32">
        <f t="shared" si="4"/>
        <v>0</v>
      </c>
      <c r="E36" s="32">
        <f t="shared" si="4"/>
        <v>0</v>
      </c>
      <c r="F36" s="32">
        <f t="shared" si="4"/>
        <v>0</v>
      </c>
      <c r="G36" s="32">
        <f t="shared" si="4"/>
        <v>0</v>
      </c>
      <c r="H36" s="32">
        <f t="shared" si="4"/>
        <v>0</v>
      </c>
      <c r="I36" s="32">
        <f t="shared" si="4"/>
        <v>0</v>
      </c>
      <c r="J36" s="32">
        <f t="shared" si="4"/>
        <v>0</v>
      </c>
      <c r="K36" s="32">
        <f t="shared" si="4"/>
        <v>0</v>
      </c>
      <c r="L36" s="38"/>
      <c r="M36" s="38"/>
    </row>
    <row r="37" spans="1:13" x14ac:dyDescent="0.2">
      <c r="A37" s="12"/>
      <c r="B37" s="33"/>
      <c r="C37" s="42"/>
      <c r="D37" s="32"/>
      <c r="E37" s="43"/>
      <c r="F37" s="111" t="str">
        <f t="shared" ref="F37" si="5">IF(B37,(D37*$N$9&gt;$I$5)*($I$5*$N$5),"")</f>
        <v/>
      </c>
      <c r="G37" s="32"/>
      <c r="H37" s="32"/>
      <c r="I37" s="32"/>
      <c r="J37" s="32"/>
      <c r="K37" s="32"/>
      <c r="L37" s="38"/>
      <c r="M37" s="38"/>
    </row>
    <row r="38" spans="1:13" x14ac:dyDescent="0.2">
      <c r="A38" s="12" t="s">
        <v>11</v>
      </c>
      <c r="B38" s="33"/>
      <c r="C38" s="36">
        <f>SUM(C36+C52)</f>
        <v>0</v>
      </c>
      <c r="D38" s="32">
        <f>SUM(D18+D36)</f>
        <v>0</v>
      </c>
      <c r="E38" s="32">
        <f t="shared" ref="E38:K38" si="6">SUM(E18+E36)</f>
        <v>0</v>
      </c>
      <c r="F38" s="64">
        <f t="shared" si="6"/>
        <v>0</v>
      </c>
      <c r="G38" s="32">
        <f t="shared" si="6"/>
        <v>0</v>
      </c>
      <c r="H38" s="32">
        <f t="shared" si="6"/>
        <v>0</v>
      </c>
      <c r="I38" s="32">
        <f t="shared" si="6"/>
        <v>0</v>
      </c>
      <c r="J38" s="32">
        <f t="shared" si="6"/>
        <v>0</v>
      </c>
      <c r="K38" s="32">
        <f t="shared" si="6"/>
        <v>0</v>
      </c>
      <c r="L38" s="38"/>
      <c r="M38" s="38"/>
    </row>
    <row r="39" spans="1:13" x14ac:dyDescent="0.2">
      <c r="B39" s="33"/>
      <c r="C39" s="42"/>
      <c r="D39" s="32"/>
      <c r="E39" s="32"/>
      <c r="F39" s="32"/>
      <c r="G39" s="32"/>
      <c r="H39" s="32"/>
      <c r="I39" s="32"/>
      <c r="J39" s="32"/>
      <c r="K39" s="32"/>
      <c r="L39" s="38"/>
      <c r="M39" s="38"/>
    </row>
    <row r="40" spans="1:13" ht="13.5" thickBot="1" x14ac:dyDescent="0.25">
      <c r="A40" s="12" t="s">
        <v>12</v>
      </c>
      <c r="B40" s="33"/>
      <c r="C40" s="45">
        <f t="shared" ref="C40:K40" si="7">+C38*$N$9</f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38"/>
      <c r="M40" s="38"/>
    </row>
    <row r="41" spans="1:13" ht="13.5" thickTop="1" x14ac:dyDescent="0.2">
      <c r="B41" s="33"/>
      <c r="D41" s="33"/>
      <c r="E41" s="37"/>
      <c r="F41" s="33"/>
      <c r="G41" s="33"/>
      <c r="H41" s="33"/>
      <c r="I41" s="33"/>
      <c r="J41" s="33"/>
      <c r="K41" s="33"/>
      <c r="L41" s="38"/>
      <c r="M41" s="38"/>
    </row>
    <row r="42" spans="1:13" ht="25.5" x14ac:dyDescent="0.2">
      <c r="A42" s="75" t="s">
        <v>104</v>
      </c>
      <c r="B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x14ac:dyDescent="0.2">
      <c r="A43" s="47">
        <f>+'Data Input'!B11</f>
        <v>0</v>
      </c>
      <c r="B43" s="33"/>
      <c r="C43" s="48"/>
      <c r="D43" s="32">
        <f>+'Data Input'!C11*'Data Input'!$G$22/'Data Input'!$G$32</f>
        <v>0</v>
      </c>
      <c r="E43" s="32" t="str">
        <f>IF(D43,(D43)*$N$7,"")</f>
        <v/>
      </c>
      <c r="F43" s="49"/>
      <c r="G43" s="33"/>
      <c r="H43" s="32" t="str">
        <f>IF(D43,(D43)*$N$8,"")</f>
        <v/>
      </c>
      <c r="I43" s="33"/>
      <c r="J43" s="33"/>
      <c r="K43" s="33"/>
      <c r="L43" s="33"/>
      <c r="M43" s="33"/>
    </row>
    <row r="44" spans="1:13" x14ac:dyDescent="0.2">
      <c r="A44" s="47">
        <f>+'Data Input'!B12</f>
        <v>0</v>
      </c>
      <c r="B44" s="33"/>
      <c r="C44" s="48"/>
      <c r="D44" s="32">
        <f>+'Data Input'!C12*'Data Input'!$G$22/'Data Input'!$G$32</f>
        <v>0</v>
      </c>
      <c r="E44" s="32" t="str">
        <f t="shared" ref="E44:E50" si="8">IF(D44,(D44)*$N$7,"")</f>
        <v/>
      </c>
      <c r="F44" s="49"/>
      <c r="G44" s="33"/>
      <c r="H44" s="32" t="str">
        <f t="shared" ref="H44:H50" si="9">IF(D44,(D44)*$N$8,"")</f>
        <v/>
      </c>
      <c r="I44" s="33"/>
      <c r="J44" s="33"/>
      <c r="K44" s="33"/>
      <c r="L44" s="33"/>
      <c r="M44" s="33"/>
    </row>
    <row r="45" spans="1:13" x14ac:dyDescent="0.2">
      <c r="A45" s="47">
        <f>+'Data Input'!B13</f>
        <v>0</v>
      </c>
      <c r="B45" s="33"/>
      <c r="C45" s="48"/>
      <c r="D45" s="32">
        <f>+'Data Input'!C13*'Data Input'!$G$22/'Data Input'!$G$32</f>
        <v>0</v>
      </c>
      <c r="E45" s="32" t="str">
        <f t="shared" si="8"/>
        <v/>
      </c>
      <c r="F45" s="49"/>
      <c r="G45" s="33"/>
      <c r="H45" s="32" t="str">
        <f t="shared" si="9"/>
        <v/>
      </c>
      <c r="I45" s="33"/>
      <c r="J45" s="33"/>
      <c r="K45" s="33"/>
      <c r="L45" s="33"/>
      <c r="M45" s="33"/>
    </row>
    <row r="46" spans="1:13" x14ac:dyDescent="0.2">
      <c r="A46" s="47">
        <f>+'Data Input'!B14</f>
        <v>0</v>
      </c>
      <c r="B46" s="33"/>
      <c r="C46" s="48"/>
      <c r="D46" s="32">
        <f>+'Data Input'!C14*'Data Input'!$G$22/'Data Input'!$G$32</f>
        <v>0</v>
      </c>
      <c r="E46" s="32" t="str">
        <f t="shared" si="8"/>
        <v/>
      </c>
      <c r="F46" s="49"/>
      <c r="G46" s="33"/>
      <c r="H46" s="32" t="str">
        <f t="shared" si="9"/>
        <v/>
      </c>
      <c r="I46" s="33"/>
      <c r="J46" s="33"/>
      <c r="K46" s="33"/>
      <c r="L46" s="33"/>
      <c r="M46" s="33"/>
    </row>
    <row r="47" spans="1:13" x14ac:dyDescent="0.2">
      <c r="A47" s="47">
        <f>+'Data Input'!B15</f>
        <v>0</v>
      </c>
      <c r="B47" s="33"/>
      <c r="C47" s="48"/>
      <c r="D47" s="32">
        <f>+'Data Input'!C15*'Data Input'!$G$22/'Data Input'!$G$32</f>
        <v>0</v>
      </c>
      <c r="E47" s="32" t="str">
        <f t="shared" si="8"/>
        <v/>
      </c>
      <c r="F47" s="33"/>
      <c r="G47" s="33"/>
      <c r="H47" s="32" t="str">
        <f t="shared" si="9"/>
        <v/>
      </c>
      <c r="I47" s="33"/>
      <c r="J47" s="33"/>
      <c r="K47" s="33"/>
      <c r="L47" s="33"/>
      <c r="M47" s="33"/>
    </row>
    <row r="48" spans="1:13" x14ac:dyDescent="0.2">
      <c r="A48" s="47">
        <f>+'Data Input'!B16</f>
        <v>0</v>
      </c>
      <c r="B48" s="33"/>
      <c r="C48" s="48"/>
      <c r="D48" s="32">
        <f>+'Data Input'!C16*'Data Input'!$G$22/'Data Input'!$G$32</f>
        <v>0</v>
      </c>
      <c r="E48" s="32" t="str">
        <f t="shared" si="8"/>
        <v/>
      </c>
      <c r="F48" s="33"/>
      <c r="G48" s="33"/>
      <c r="H48" s="32" t="str">
        <f t="shared" si="9"/>
        <v/>
      </c>
      <c r="I48" s="33"/>
      <c r="J48" s="33"/>
      <c r="K48" s="33"/>
      <c r="L48" s="33"/>
      <c r="M48" s="33"/>
    </row>
    <row r="49" spans="1:13" x14ac:dyDescent="0.2">
      <c r="A49" s="47">
        <f>+'Data Input'!B17</f>
        <v>0</v>
      </c>
      <c r="B49" s="33"/>
      <c r="C49" s="48"/>
      <c r="D49" s="32">
        <f>+'Data Input'!C17*'Data Input'!$G$22/'Data Input'!$G$32</f>
        <v>0</v>
      </c>
      <c r="E49" s="32" t="str">
        <f t="shared" si="8"/>
        <v/>
      </c>
      <c r="F49" s="33"/>
      <c r="G49" s="33"/>
      <c r="H49" s="32" t="str">
        <f t="shared" si="9"/>
        <v/>
      </c>
      <c r="I49" s="33"/>
      <c r="J49" s="33"/>
      <c r="K49" s="33"/>
      <c r="L49" s="33"/>
      <c r="M49" s="33"/>
    </row>
    <row r="50" spans="1:13" x14ac:dyDescent="0.2">
      <c r="A50" s="47">
        <f>+'Data Input'!B18</f>
        <v>0</v>
      </c>
      <c r="B50" s="33"/>
      <c r="C50" s="48"/>
      <c r="D50" s="32">
        <f>+'Data Input'!C18*'Data Input'!$G$22/'Data Input'!$G$32</f>
        <v>0</v>
      </c>
      <c r="E50" s="32" t="str">
        <f t="shared" si="8"/>
        <v/>
      </c>
      <c r="F50" s="33"/>
      <c r="G50" s="33"/>
      <c r="H50" s="32" t="str">
        <f t="shared" si="9"/>
        <v/>
      </c>
      <c r="I50" s="33"/>
      <c r="J50" s="33"/>
      <c r="K50" s="33"/>
      <c r="L50" s="33"/>
      <c r="M50" s="33"/>
    </row>
    <row r="51" spans="1:13" x14ac:dyDescent="0.2">
      <c r="B51" s="33"/>
      <c r="C51" s="50"/>
      <c r="D51" s="59"/>
      <c r="E51" s="34"/>
      <c r="F51" s="35"/>
      <c r="G51" s="35"/>
      <c r="H51" s="34"/>
      <c r="I51" s="35"/>
      <c r="J51" s="35"/>
      <c r="K51" s="35"/>
      <c r="L51" s="33"/>
      <c r="M51" s="33"/>
    </row>
    <row r="52" spans="1:13" x14ac:dyDescent="0.2">
      <c r="A52" s="12" t="s">
        <v>10</v>
      </c>
      <c r="B52" s="33"/>
      <c r="C52" s="51"/>
      <c r="D52" s="32">
        <f t="shared" ref="D52:K52" si="10">SUM(D43:D51)</f>
        <v>0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3"/>
      <c r="M52" s="33"/>
    </row>
    <row r="53" spans="1:13" x14ac:dyDescent="0.2">
      <c r="B53" s="33"/>
      <c r="C53" s="68"/>
      <c r="D53" s="32"/>
      <c r="E53" s="43"/>
      <c r="F53" s="32"/>
      <c r="G53" s="32"/>
      <c r="H53" s="32"/>
      <c r="I53" s="32"/>
      <c r="J53" s="32"/>
      <c r="K53" s="32"/>
      <c r="L53" s="33"/>
      <c r="M53" s="33"/>
    </row>
    <row r="54" spans="1:13" x14ac:dyDescent="0.2">
      <c r="B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1:13" x14ac:dyDescent="0.2">
      <c r="A55" s="21" t="s">
        <v>98</v>
      </c>
      <c r="B55" s="33"/>
      <c r="D55" s="53"/>
      <c r="E55" s="24"/>
      <c r="F55" s="24"/>
      <c r="G55" s="24"/>
      <c r="H55" s="52"/>
      <c r="I55" s="24"/>
      <c r="J55" s="24"/>
      <c r="K55" s="24"/>
    </row>
    <row r="56" spans="1:13" x14ac:dyDescent="0.2">
      <c r="B56" s="33"/>
      <c r="E56" s="24"/>
      <c r="F56" s="24"/>
      <c r="G56" s="24"/>
      <c r="H56" s="52"/>
      <c r="I56" s="24"/>
      <c r="J56" s="24"/>
      <c r="K56" s="24"/>
    </row>
    <row r="57" spans="1:13" x14ac:dyDescent="0.2">
      <c r="A57" s="21" t="s">
        <v>13</v>
      </c>
      <c r="B57" s="33"/>
      <c r="D57" s="58">
        <f>+'Data Input'!H22</f>
        <v>0</v>
      </c>
      <c r="E57" s="24"/>
      <c r="F57" s="24"/>
      <c r="G57" s="24"/>
      <c r="H57" s="52"/>
      <c r="I57" s="24"/>
      <c r="J57" s="24"/>
      <c r="K57" s="24"/>
    </row>
    <row r="58" spans="1:13" x14ac:dyDescent="0.2">
      <c r="B58" s="33"/>
      <c r="E58" s="24"/>
      <c r="F58" s="24"/>
      <c r="G58" s="24"/>
      <c r="H58" s="52"/>
      <c r="I58" s="24"/>
      <c r="J58" s="24"/>
      <c r="K58" s="24"/>
    </row>
    <row r="59" spans="1:13" x14ac:dyDescent="0.2">
      <c r="B59" s="33"/>
      <c r="E59" s="24"/>
      <c r="F59" s="24"/>
      <c r="G59" s="24"/>
      <c r="H59" s="52"/>
      <c r="I59" s="24"/>
      <c r="J59" s="24"/>
      <c r="K59" s="24"/>
    </row>
    <row r="60" spans="1:13" ht="20.100000000000001" customHeight="1" x14ac:dyDescent="0.25">
      <c r="A60" s="55" t="s">
        <v>50</v>
      </c>
      <c r="D60" s="69">
        <f>SUM(D52:K59)+SUM(D40:K40)</f>
        <v>0</v>
      </c>
      <c r="E60" s="24"/>
      <c r="H60" s="52"/>
    </row>
    <row r="61" spans="1:13" x14ac:dyDescent="0.2">
      <c r="D61" s="18"/>
    </row>
  </sheetData>
  <sheetProtection algorithmName="SHA-512" hashValue="ncslbr/VybN7iqzYfBv4tG4GcCVyUUhgtdMEG/aGgeN60BZrC65PbUNTvWdmdSgP+00hhIkdc5AnYLsGhLs7zQ==" saltValue="E80CKT6CidKRj3oGn6UsHw==" spinCount="100000" sheet="1" selectLockedCells="1"/>
  <protectedRanges>
    <protectedRange sqref="B3" name="Name"/>
    <protectedRange sqref="B55 B57" name="Fee_1"/>
    <protectedRange sqref="B10:C17 B43:C51" name="Time_1"/>
    <protectedRange sqref="G10:G17 I10:M17 I43:M51 F47:G51 G43:G46" name="Range"/>
    <protectedRange sqref="B21:C35" name="Time_1_1"/>
    <protectedRange sqref="I21:M35 G21:G35" name="Range_1"/>
    <protectedRange sqref="F18:F19" name="Range_1_1_1"/>
    <protectedRange sqref="F37" name="Range_1_1_1_1"/>
    <protectedRange sqref="F10:F17" name="Range_1_1_1_2"/>
    <protectedRange sqref="F21:F35" name="Range_1_1_1_3"/>
  </protectedRanges>
  <mergeCells count="3">
    <mergeCell ref="E8:J8"/>
    <mergeCell ref="L7:M8"/>
    <mergeCell ref="B1:D1"/>
  </mergeCells>
  <phoneticPr fontId="2" type="noConversion"/>
  <pageMargins left="0.75" right="0.75" top="1" bottom="1" header="0.5" footer="0.5"/>
  <pageSetup scale="69" orientation="landscape" r:id="rId1"/>
  <headerFooter alignWithMargins="0"/>
  <ignoredErrors>
    <ignoredError sqref="B1:D2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61"/>
  <sheetViews>
    <sheetView showGridLines="0" zoomScaleNormal="100" workbookViewId="0">
      <selection activeCell="F21" sqref="F21:F35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37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A3" s="70"/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86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7" t="s">
        <v>43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Input'!G23</f>
        <v>53451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63" t="s">
        <v>52</v>
      </c>
      <c r="B10" s="64"/>
      <c r="C10" s="51"/>
      <c r="D10" s="32"/>
      <c r="E10" s="32"/>
      <c r="F10" s="111"/>
      <c r="G10" s="32"/>
      <c r="H10" s="32"/>
      <c r="I10" s="32"/>
      <c r="J10" s="32"/>
      <c r="K10" s="32"/>
      <c r="L10" s="64"/>
      <c r="M10" s="64"/>
    </row>
    <row r="11" spans="1:14" x14ac:dyDescent="0.2">
      <c r="A11" s="65"/>
      <c r="B11" s="64"/>
      <c r="C11" s="51"/>
      <c r="D11" s="32"/>
      <c r="E11" s="32"/>
      <c r="F11" s="111"/>
      <c r="G11" s="32"/>
      <c r="H11" s="32"/>
      <c r="I11" s="32"/>
      <c r="J11" s="32"/>
      <c r="K11" s="32"/>
      <c r="L11" s="64"/>
      <c r="M11" s="64"/>
    </row>
    <row r="12" spans="1:14" x14ac:dyDescent="0.2">
      <c r="A12" s="65"/>
      <c r="B12" s="64"/>
      <c r="C12" s="51"/>
      <c r="D12" s="32"/>
      <c r="E12" s="32"/>
      <c r="F12" s="111"/>
      <c r="G12" s="32"/>
      <c r="H12" s="32"/>
      <c r="I12" s="32"/>
      <c r="J12" s="32"/>
      <c r="K12" s="32"/>
      <c r="L12" s="64"/>
      <c r="M12" s="64"/>
    </row>
    <row r="13" spans="1:14" x14ac:dyDescent="0.2">
      <c r="A13" s="65"/>
      <c r="B13" s="64"/>
      <c r="C13" s="51"/>
      <c r="D13" s="32"/>
      <c r="E13" s="32"/>
      <c r="F13" s="111"/>
      <c r="G13" s="32"/>
      <c r="H13" s="32"/>
      <c r="I13" s="32"/>
      <c r="J13" s="32"/>
      <c r="K13" s="32"/>
      <c r="L13" s="64"/>
      <c r="M13" s="64"/>
    </row>
    <row r="14" spans="1:14" x14ac:dyDescent="0.2">
      <c r="A14" s="65"/>
      <c r="B14" s="64"/>
      <c r="C14" s="51"/>
      <c r="D14" s="32"/>
      <c r="E14" s="32"/>
      <c r="F14" s="111"/>
      <c r="G14" s="32"/>
      <c r="H14" s="32"/>
      <c r="I14" s="32"/>
      <c r="J14" s="32"/>
      <c r="K14" s="32"/>
      <c r="L14" s="64"/>
      <c r="M14" s="64"/>
    </row>
    <row r="15" spans="1:14" x14ac:dyDescent="0.2">
      <c r="A15" s="65"/>
      <c r="B15" s="64"/>
      <c r="C15" s="51"/>
      <c r="D15" s="32"/>
      <c r="E15" s="32"/>
      <c r="F15" s="111"/>
      <c r="G15" s="32"/>
      <c r="H15" s="32"/>
      <c r="I15" s="32"/>
      <c r="J15" s="32"/>
      <c r="K15" s="32"/>
      <c r="L15" s="64"/>
      <c r="M15" s="64"/>
    </row>
    <row r="16" spans="1:14" x14ac:dyDescent="0.2">
      <c r="A16" s="65"/>
      <c r="B16" s="64"/>
      <c r="C16" s="51"/>
      <c r="D16" s="32"/>
      <c r="E16" s="32"/>
      <c r="F16" s="111"/>
      <c r="G16" s="32"/>
      <c r="H16" s="32"/>
      <c r="I16" s="32"/>
      <c r="J16" s="32"/>
      <c r="K16" s="32"/>
      <c r="L16" s="64"/>
      <c r="M16" s="64"/>
    </row>
    <row r="17" spans="1:13" x14ac:dyDescent="0.2">
      <c r="A17" s="65"/>
      <c r="B17" s="64"/>
      <c r="C17" s="84"/>
      <c r="D17" s="34"/>
      <c r="E17" s="34"/>
      <c r="F17" s="112"/>
      <c r="G17" s="34"/>
      <c r="H17" s="34"/>
      <c r="I17" s="34"/>
      <c r="J17" s="34"/>
      <c r="K17" s="71"/>
      <c r="L17" s="64"/>
      <c r="M17" s="64"/>
    </row>
    <row r="18" spans="1:13" x14ac:dyDescent="0.2">
      <c r="A18" s="67" t="s">
        <v>10</v>
      </c>
      <c r="B18" s="32"/>
      <c r="C18" s="36">
        <f t="shared" ref="C18:K18" si="0">SUM(C10:C17)</f>
        <v>0</v>
      </c>
      <c r="D18" s="32">
        <f t="shared" si="0"/>
        <v>0</v>
      </c>
      <c r="E18" s="32">
        <f t="shared" si="0"/>
        <v>0</v>
      </c>
      <c r="F18" s="111"/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2"/>
      <c r="M18" s="32"/>
    </row>
    <row r="19" spans="1:13" x14ac:dyDescent="0.2">
      <c r="B19" s="33"/>
      <c r="D19" s="33"/>
      <c r="E19" s="37"/>
      <c r="F19" s="111"/>
      <c r="G19" s="33"/>
      <c r="H19" s="33"/>
      <c r="I19" s="33"/>
      <c r="J19" s="33"/>
      <c r="K19" s="33"/>
      <c r="L19" s="33"/>
      <c r="M19" s="33"/>
    </row>
    <row r="20" spans="1:13" x14ac:dyDescent="0.2">
      <c r="A20" s="21" t="s">
        <v>100</v>
      </c>
      <c r="B20" s="33"/>
      <c r="D20" s="33"/>
      <c r="E20" s="37"/>
      <c r="F20" s="49"/>
      <c r="G20" s="33"/>
      <c r="H20" s="33"/>
      <c r="I20" s="33"/>
      <c r="J20" s="33"/>
      <c r="K20" s="33"/>
      <c r="L20" s="38"/>
      <c r="M20" s="38"/>
    </row>
    <row r="21" spans="1:13" x14ac:dyDescent="0.2">
      <c r="A21" s="29"/>
      <c r="B21" s="30"/>
      <c r="C21" s="39"/>
      <c r="D21" s="82" t="str">
        <f>IF(B21,B21*C21,"")</f>
        <v/>
      </c>
      <c r="E21" s="82" t="str">
        <f>IF(B21,(D21)*$N$7,"")</f>
        <v/>
      </c>
      <c r="F21" s="30"/>
      <c r="G21" s="30"/>
      <c r="H21" s="82" t="str">
        <f>IF(C21,(D21)*$N$8,"")</f>
        <v/>
      </c>
      <c r="I21" s="30"/>
      <c r="J21" s="30"/>
      <c r="K21" s="30"/>
      <c r="L21" s="40"/>
      <c r="M21" s="40"/>
    </row>
    <row r="22" spans="1:13" x14ac:dyDescent="0.2">
      <c r="A22" s="29"/>
      <c r="B22" s="30"/>
      <c r="C22" s="127"/>
      <c r="D22" s="132" t="str">
        <f t="shared" ref="D22:D35" si="1">IF(B22,B22*C22,"")</f>
        <v/>
      </c>
      <c r="E22" s="64" t="str">
        <f t="shared" ref="E22:E35" si="2">IF(B22,(D22)*$N$7,"")</f>
        <v/>
      </c>
      <c r="F22" s="30"/>
      <c r="G22" s="133"/>
      <c r="H22" s="134" t="str">
        <f t="shared" ref="H22:H35" si="3">IF(C22,(D22)*$N$8,"")</f>
        <v/>
      </c>
      <c r="I22" s="79"/>
      <c r="J22" s="30"/>
      <c r="K22" s="30"/>
      <c r="L22" s="40"/>
      <c r="M22" s="40"/>
    </row>
    <row r="23" spans="1:13" x14ac:dyDescent="0.2">
      <c r="A23" s="29"/>
      <c r="B23" s="30"/>
      <c r="C23" s="127"/>
      <c r="D23" s="132" t="str">
        <f t="shared" si="1"/>
        <v/>
      </c>
      <c r="E23" s="64" t="str">
        <f t="shared" si="2"/>
        <v/>
      </c>
      <c r="F23" s="30"/>
      <c r="G23" s="133"/>
      <c r="H23" s="134" t="str">
        <f t="shared" si="3"/>
        <v/>
      </c>
      <c r="I23" s="79"/>
      <c r="J23" s="30"/>
      <c r="K23" s="30"/>
      <c r="L23" s="40"/>
      <c r="M23" s="40"/>
    </row>
    <row r="24" spans="1:13" x14ac:dyDescent="0.2">
      <c r="A24" s="29"/>
      <c r="B24" s="30"/>
      <c r="C24" s="127"/>
      <c r="D24" s="132" t="str">
        <f t="shared" si="1"/>
        <v/>
      </c>
      <c r="E24" s="64" t="str">
        <f t="shared" si="2"/>
        <v/>
      </c>
      <c r="F24" s="30"/>
      <c r="G24" s="133"/>
      <c r="H24" s="134" t="str">
        <f t="shared" si="3"/>
        <v/>
      </c>
      <c r="I24" s="79"/>
      <c r="J24" s="30"/>
      <c r="K24" s="30"/>
      <c r="L24" s="40"/>
      <c r="M24" s="40"/>
    </row>
    <row r="25" spans="1:13" x14ac:dyDescent="0.2">
      <c r="A25" s="29"/>
      <c r="B25" s="30"/>
      <c r="C25" s="127"/>
      <c r="D25" s="132" t="str">
        <f t="shared" si="1"/>
        <v/>
      </c>
      <c r="E25" s="64" t="str">
        <f t="shared" si="2"/>
        <v/>
      </c>
      <c r="F25" s="30"/>
      <c r="G25" s="133"/>
      <c r="H25" s="134" t="str">
        <f t="shared" si="3"/>
        <v/>
      </c>
      <c r="I25" s="79"/>
      <c r="J25" s="30"/>
      <c r="K25" s="30"/>
      <c r="L25" s="40"/>
      <c r="M25" s="40"/>
    </row>
    <row r="26" spans="1:13" x14ac:dyDescent="0.2">
      <c r="A26" s="29"/>
      <c r="B26" s="30"/>
      <c r="C26" s="127"/>
      <c r="D26" s="132" t="str">
        <f t="shared" si="1"/>
        <v/>
      </c>
      <c r="E26" s="64" t="str">
        <f t="shared" si="2"/>
        <v/>
      </c>
      <c r="F26" s="30"/>
      <c r="G26" s="133"/>
      <c r="H26" s="134" t="str">
        <f t="shared" si="3"/>
        <v/>
      </c>
      <c r="I26" s="79"/>
      <c r="J26" s="30"/>
      <c r="K26" s="30"/>
      <c r="L26" s="40"/>
      <c r="M26" s="40"/>
    </row>
    <row r="27" spans="1:13" x14ac:dyDescent="0.2">
      <c r="A27" s="29"/>
      <c r="B27" s="30"/>
      <c r="C27" s="127"/>
      <c r="D27" s="132" t="str">
        <f t="shared" si="1"/>
        <v/>
      </c>
      <c r="E27" s="64" t="str">
        <f t="shared" si="2"/>
        <v/>
      </c>
      <c r="F27" s="30"/>
      <c r="G27" s="133"/>
      <c r="H27" s="134" t="str">
        <f t="shared" si="3"/>
        <v/>
      </c>
      <c r="I27" s="79"/>
      <c r="J27" s="30"/>
      <c r="K27" s="30"/>
      <c r="L27" s="40"/>
      <c r="M27" s="40"/>
    </row>
    <row r="28" spans="1:13" x14ac:dyDescent="0.2">
      <c r="A28" s="29"/>
      <c r="B28" s="30"/>
      <c r="C28" s="127"/>
      <c r="D28" s="132" t="str">
        <f t="shared" si="1"/>
        <v/>
      </c>
      <c r="E28" s="64" t="str">
        <f t="shared" si="2"/>
        <v/>
      </c>
      <c r="F28" s="30"/>
      <c r="G28" s="133"/>
      <c r="H28" s="134" t="str">
        <f t="shared" si="3"/>
        <v/>
      </c>
      <c r="I28" s="79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si="1"/>
        <v/>
      </c>
      <c r="E29" s="64" t="str">
        <f t="shared" si="2"/>
        <v/>
      </c>
      <c r="F29" s="30"/>
      <c r="G29" s="133"/>
      <c r="H29" s="134" t="str">
        <f t="shared" si="3"/>
        <v/>
      </c>
      <c r="I29" s="79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1"/>
        <v/>
      </c>
      <c r="E30" s="64" t="str">
        <f t="shared" si="2"/>
        <v/>
      </c>
      <c r="F30" s="30"/>
      <c r="G30" s="133"/>
      <c r="H30" s="134" t="str">
        <f t="shared" si="3"/>
        <v/>
      </c>
      <c r="I30" s="79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1"/>
        <v/>
      </c>
      <c r="E31" s="64" t="str">
        <f t="shared" si="2"/>
        <v/>
      </c>
      <c r="F31" s="30"/>
      <c r="G31" s="133"/>
      <c r="H31" s="134" t="str">
        <f t="shared" si="3"/>
        <v/>
      </c>
      <c r="I31" s="79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1"/>
        <v/>
      </c>
      <c r="E32" s="64" t="str">
        <f t="shared" si="2"/>
        <v/>
      </c>
      <c r="F32" s="30"/>
      <c r="G32" s="133"/>
      <c r="H32" s="134" t="str">
        <f t="shared" si="3"/>
        <v/>
      </c>
      <c r="I32" s="79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1"/>
        <v/>
      </c>
      <c r="E33" s="64" t="str">
        <f t="shared" si="2"/>
        <v/>
      </c>
      <c r="F33" s="30"/>
      <c r="G33" s="133"/>
      <c r="H33" s="134" t="str">
        <f t="shared" si="3"/>
        <v/>
      </c>
      <c r="I33" s="79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1"/>
        <v/>
      </c>
      <c r="E34" s="64" t="str">
        <f t="shared" si="2"/>
        <v/>
      </c>
      <c r="F34" s="30"/>
      <c r="G34" s="133"/>
      <c r="H34" s="134" t="str">
        <f t="shared" si="3"/>
        <v/>
      </c>
      <c r="I34" s="79"/>
      <c r="J34" s="30"/>
      <c r="K34" s="30"/>
      <c r="L34" s="40"/>
      <c r="M34" s="40"/>
    </row>
    <row r="35" spans="1:13" x14ac:dyDescent="0.2">
      <c r="A35" s="41"/>
      <c r="B35" s="30"/>
      <c r="C35" s="39"/>
      <c r="D35" s="129" t="str">
        <f t="shared" si="1"/>
        <v/>
      </c>
      <c r="E35" s="34" t="str">
        <f t="shared" si="2"/>
        <v/>
      </c>
      <c r="F35" s="30"/>
      <c r="G35" s="30"/>
      <c r="H35" s="128" t="str">
        <f t="shared" si="3"/>
        <v/>
      </c>
      <c r="I35" s="30"/>
      <c r="J35" s="30"/>
      <c r="K35" s="30"/>
      <c r="L35" s="40"/>
      <c r="M35" s="40"/>
    </row>
    <row r="36" spans="1:13" x14ac:dyDescent="0.2">
      <c r="A36" s="12" t="s">
        <v>10</v>
      </c>
      <c r="B36" s="33"/>
      <c r="C36" s="42">
        <f t="shared" ref="C36:K36" si="4">SUM(C21:C35)</f>
        <v>0</v>
      </c>
      <c r="D36" s="32">
        <f t="shared" si="4"/>
        <v>0</v>
      </c>
      <c r="E36" s="32">
        <f t="shared" si="4"/>
        <v>0</v>
      </c>
      <c r="F36" s="32">
        <f t="shared" si="4"/>
        <v>0</v>
      </c>
      <c r="G36" s="32">
        <f t="shared" si="4"/>
        <v>0</v>
      </c>
      <c r="H36" s="32">
        <f t="shared" si="4"/>
        <v>0</v>
      </c>
      <c r="I36" s="32">
        <f t="shared" si="4"/>
        <v>0</v>
      </c>
      <c r="J36" s="32">
        <f t="shared" si="4"/>
        <v>0</v>
      </c>
      <c r="K36" s="32">
        <f t="shared" si="4"/>
        <v>0</v>
      </c>
      <c r="L36" s="38"/>
      <c r="M36" s="38"/>
    </row>
    <row r="37" spans="1:13" x14ac:dyDescent="0.2">
      <c r="A37" s="12"/>
      <c r="B37" s="33"/>
      <c r="C37" s="42"/>
      <c r="D37" s="32"/>
      <c r="E37" s="43"/>
      <c r="F37" s="111" t="str">
        <f t="shared" ref="F37" si="5">IF(B37,(D37*$N$9&gt;$I$5)*($I$5*$N$5),"")</f>
        <v/>
      </c>
      <c r="G37" s="32"/>
      <c r="H37" s="32"/>
      <c r="I37" s="32"/>
      <c r="J37" s="32"/>
      <c r="K37" s="32"/>
      <c r="L37" s="38"/>
      <c r="M37" s="38"/>
    </row>
    <row r="38" spans="1:13" x14ac:dyDescent="0.2">
      <c r="A38" s="12" t="s">
        <v>11</v>
      </c>
      <c r="B38" s="33"/>
      <c r="C38" s="36">
        <f>SUM(C36+C52)</f>
        <v>0</v>
      </c>
      <c r="D38" s="32">
        <f>SUM(D18+D36)</f>
        <v>0</v>
      </c>
      <c r="E38" s="32">
        <f t="shared" ref="E38:K38" si="6">SUM(E18+E36)</f>
        <v>0</v>
      </c>
      <c r="F38" s="64">
        <f t="shared" si="6"/>
        <v>0</v>
      </c>
      <c r="G38" s="32">
        <f t="shared" si="6"/>
        <v>0</v>
      </c>
      <c r="H38" s="32">
        <f t="shared" si="6"/>
        <v>0</v>
      </c>
      <c r="I38" s="32">
        <f t="shared" si="6"/>
        <v>0</v>
      </c>
      <c r="J38" s="32">
        <f t="shared" si="6"/>
        <v>0</v>
      </c>
      <c r="K38" s="32">
        <f t="shared" si="6"/>
        <v>0</v>
      </c>
      <c r="L38" s="38"/>
      <c r="M38" s="38"/>
    </row>
    <row r="39" spans="1:13" x14ac:dyDescent="0.2">
      <c r="B39" s="33"/>
      <c r="C39" s="42"/>
      <c r="D39" s="32"/>
      <c r="E39" s="32"/>
      <c r="F39" s="32"/>
      <c r="G39" s="32"/>
      <c r="H39" s="32"/>
      <c r="I39" s="32"/>
      <c r="J39" s="32"/>
      <c r="K39" s="32"/>
      <c r="L39" s="38"/>
      <c r="M39" s="38"/>
    </row>
    <row r="40" spans="1:13" ht="13.5" thickBot="1" x14ac:dyDescent="0.25">
      <c r="A40" s="12" t="s">
        <v>12</v>
      </c>
      <c r="B40" s="33"/>
      <c r="C40" s="45">
        <f t="shared" ref="C40:K40" si="7">+C38*$N$9</f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38"/>
      <c r="M40" s="38"/>
    </row>
    <row r="41" spans="1:13" ht="13.5" thickTop="1" x14ac:dyDescent="0.2">
      <c r="B41" s="33"/>
      <c r="D41" s="33"/>
      <c r="E41" s="37"/>
      <c r="F41" s="33"/>
      <c r="G41" s="33"/>
      <c r="H41" s="33"/>
      <c r="I41" s="33"/>
      <c r="J41" s="33"/>
      <c r="K41" s="33"/>
      <c r="L41" s="38"/>
      <c r="M41" s="38"/>
    </row>
    <row r="42" spans="1:13" ht="25.5" x14ac:dyDescent="0.2">
      <c r="A42" s="75" t="s">
        <v>104</v>
      </c>
      <c r="B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x14ac:dyDescent="0.2">
      <c r="A43" s="47">
        <f>+'Data Input'!B11</f>
        <v>0</v>
      </c>
      <c r="B43" s="33"/>
      <c r="C43" s="48"/>
      <c r="D43" s="32">
        <f>+'Data Input'!C11*'Data Input'!$G$23/'Data Input'!$G$32</f>
        <v>0</v>
      </c>
      <c r="E43" s="32" t="str">
        <f>IF(D43,(D43)*$N$7,"")</f>
        <v/>
      </c>
      <c r="F43" s="49" t="s">
        <v>51</v>
      </c>
      <c r="G43" s="33"/>
      <c r="H43" s="32" t="str">
        <f>IF(D43,(D43)*$N$8,"")</f>
        <v/>
      </c>
      <c r="I43" s="33"/>
      <c r="J43" s="33"/>
      <c r="K43" s="33"/>
      <c r="L43" s="33"/>
      <c r="M43" s="33"/>
    </row>
    <row r="44" spans="1:13" x14ac:dyDescent="0.2">
      <c r="A44" s="47">
        <f>+'Data Input'!B12</f>
        <v>0</v>
      </c>
      <c r="B44" s="33"/>
      <c r="C44" s="48"/>
      <c r="D44" s="32">
        <f>+'Data Input'!C12*'Data Input'!$G$23/'Data Input'!$G$32</f>
        <v>0</v>
      </c>
      <c r="E44" s="32" t="str">
        <f t="shared" ref="E44:E50" si="8">IF(D44,(D44)*$N$7,"")</f>
        <v/>
      </c>
      <c r="F44" s="49"/>
      <c r="G44" s="33"/>
      <c r="H44" s="32" t="str">
        <f t="shared" ref="H44:H50" si="9">IF(D44,(D44)*$N$8,"")</f>
        <v/>
      </c>
      <c r="I44" s="33"/>
      <c r="J44" s="33"/>
      <c r="K44" s="33"/>
      <c r="L44" s="33"/>
      <c r="M44" s="33"/>
    </row>
    <row r="45" spans="1:13" x14ac:dyDescent="0.2">
      <c r="A45" s="47">
        <f>+'Data Input'!B13</f>
        <v>0</v>
      </c>
      <c r="B45" s="33"/>
      <c r="C45" s="48"/>
      <c r="D45" s="32">
        <f>+'Data Input'!C13*'Data Input'!$G$23/'Data Input'!$G$32</f>
        <v>0</v>
      </c>
      <c r="E45" s="32" t="str">
        <f t="shared" si="8"/>
        <v/>
      </c>
      <c r="F45" s="49"/>
      <c r="G45" s="33"/>
      <c r="H45" s="32" t="str">
        <f t="shared" si="9"/>
        <v/>
      </c>
      <c r="I45" s="33"/>
      <c r="J45" s="33"/>
      <c r="K45" s="33"/>
      <c r="L45" s="33"/>
      <c r="M45" s="33"/>
    </row>
    <row r="46" spans="1:13" x14ac:dyDescent="0.2">
      <c r="A46" s="47">
        <f>+'Data Input'!B14</f>
        <v>0</v>
      </c>
      <c r="B46" s="33"/>
      <c r="C46" s="48"/>
      <c r="D46" s="32">
        <f>+'Data Input'!C14*'Data Input'!$G$23/'Data Input'!$G$32</f>
        <v>0</v>
      </c>
      <c r="E46" s="32" t="str">
        <f t="shared" si="8"/>
        <v/>
      </c>
      <c r="F46" s="49"/>
      <c r="G46" s="33"/>
      <c r="H46" s="32" t="str">
        <f t="shared" si="9"/>
        <v/>
      </c>
      <c r="I46" s="33"/>
      <c r="J46" s="33"/>
      <c r="K46" s="33"/>
      <c r="L46" s="33"/>
      <c r="M46" s="33"/>
    </row>
    <row r="47" spans="1:13" x14ac:dyDescent="0.2">
      <c r="A47" s="47">
        <f>+'Data Input'!B15</f>
        <v>0</v>
      </c>
      <c r="B47" s="33"/>
      <c r="C47" s="48"/>
      <c r="D47" s="32">
        <f>+'Data Input'!C15*'Data Input'!$G$23/'Data Input'!$G$32</f>
        <v>0</v>
      </c>
      <c r="E47" s="32" t="str">
        <f t="shared" si="8"/>
        <v/>
      </c>
      <c r="F47" s="33"/>
      <c r="G47" s="33"/>
      <c r="H47" s="32" t="str">
        <f t="shared" si="9"/>
        <v/>
      </c>
      <c r="I47" s="33"/>
      <c r="J47" s="33"/>
      <c r="K47" s="33"/>
      <c r="L47" s="33"/>
      <c r="M47" s="33"/>
    </row>
    <row r="48" spans="1:13" x14ac:dyDescent="0.2">
      <c r="A48" s="47">
        <f>+'Data Input'!B16</f>
        <v>0</v>
      </c>
      <c r="B48" s="33"/>
      <c r="C48" s="48"/>
      <c r="D48" s="32">
        <f>+'Data Input'!C16*'Data Input'!$G$23/'Data Input'!$G$32</f>
        <v>0</v>
      </c>
      <c r="E48" s="32" t="str">
        <f t="shared" si="8"/>
        <v/>
      </c>
      <c r="F48" s="33"/>
      <c r="G48" s="33"/>
      <c r="H48" s="32" t="str">
        <f t="shared" si="9"/>
        <v/>
      </c>
      <c r="I48" s="33"/>
      <c r="J48" s="33"/>
      <c r="K48" s="33"/>
      <c r="L48" s="33"/>
      <c r="M48" s="33"/>
    </row>
    <row r="49" spans="1:13" x14ac:dyDescent="0.2">
      <c r="A49" s="47">
        <f>+'Data Input'!B17</f>
        <v>0</v>
      </c>
      <c r="B49" s="33"/>
      <c r="C49" s="48"/>
      <c r="D49" s="32">
        <f>+'Data Input'!C17*'Data Input'!$G$23/'Data Input'!$G$32</f>
        <v>0</v>
      </c>
      <c r="E49" s="32" t="str">
        <f t="shared" si="8"/>
        <v/>
      </c>
      <c r="F49" s="33"/>
      <c r="G49" s="33"/>
      <c r="H49" s="32" t="str">
        <f t="shared" si="9"/>
        <v/>
      </c>
      <c r="I49" s="33"/>
      <c r="J49" s="33"/>
      <c r="K49" s="33"/>
      <c r="L49" s="33"/>
      <c r="M49" s="33"/>
    </row>
    <row r="50" spans="1:13" x14ac:dyDescent="0.2">
      <c r="A50" s="47">
        <f>+'Data Input'!B18</f>
        <v>0</v>
      </c>
      <c r="B50" s="33"/>
      <c r="C50" s="48"/>
      <c r="D50" s="32">
        <f>+'Data Input'!C18*'Data Input'!$G$23/'Data Input'!$G$32</f>
        <v>0</v>
      </c>
      <c r="E50" s="32" t="str">
        <f t="shared" si="8"/>
        <v/>
      </c>
      <c r="F50" s="33"/>
      <c r="G50" s="33"/>
      <c r="H50" s="32" t="str">
        <f t="shared" si="9"/>
        <v/>
      </c>
      <c r="I50" s="33"/>
      <c r="J50" s="33"/>
      <c r="K50" s="33"/>
      <c r="L50" s="33"/>
      <c r="M50" s="33"/>
    </row>
    <row r="51" spans="1:13" x14ac:dyDescent="0.2">
      <c r="A51" s="47"/>
      <c r="B51" s="33"/>
      <c r="C51" s="50"/>
      <c r="D51" s="59"/>
      <c r="E51" s="34"/>
      <c r="F51" s="35"/>
      <c r="G51" s="35"/>
      <c r="H51" s="34"/>
      <c r="I51" s="35"/>
      <c r="J51" s="35"/>
      <c r="K51" s="35"/>
      <c r="L51" s="33"/>
      <c r="M51" s="33"/>
    </row>
    <row r="52" spans="1:13" x14ac:dyDescent="0.2">
      <c r="A52" s="12" t="s">
        <v>10</v>
      </c>
      <c r="B52" s="33"/>
      <c r="C52" s="51"/>
      <c r="D52" s="32">
        <f t="shared" ref="D52:K52" si="10">SUM(D43:D51)</f>
        <v>0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3"/>
      <c r="M52" s="33"/>
    </row>
    <row r="53" spans="1:13" x14ac:dyDescent="0.2">
      <c r="B53" s="33"/>
      <c r="D53" s="33"/>
      <c r="E53" s="37"/>
      <c r="F53" s="33"/>
      <c r="G53" s="33"/>
      <c r="H53" s="33"/>
      <c r="I53" s="33"/>
      <c r="J53" s="33"/>
      <c r="K53" s="33"/>
      <c r="L53" s="33"/>
      <c r="M53" s="33"/>
    </row>
    <row r="54" spans="1:13" x14ac:dyDescent="0.2">
      <c r="B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1:13" x14ac:dyDescent="0.2">
      <c r="A55" s="21" t="s">
        <v>98</v>
      </c>
      <c r="B55" s="33"/>
      <c r="D55" s="53"/>
      <c r="E55" s="24"/>
      <c r="F55" s="24"/>
      <c r="G55" s="24"/>
      <c r="H55" s="52"/>
      <c r="I55" s="24"/>
      <c r="J55" s="24"/>
      <c r="K55" s="24"/>
    </row>
    <row r="56" spans="1:13" x14ac:dyDescent="0.2">
      <c r="B56" s="33"/>
      <c r="E56" s="24"/>
      <c r="F56" s="24"/>
      <c r="G56" s="24"/>
      <c r="H56" s="52"/>
      <c r="I56" s="24"/>
      <c r="J56" s="24"/>
      <c r="K56" s="24"/>
    </row>
    <row r="57" spans="1:13" x14ac:dyDescent="0.2">
      <c r="A57" s="21" t="s">
        <v>13</v>
      </c>
      <c r="B57" s="33"/>
      <c r="D57" s="58">
        <f>+'Data Input'!H23</f>
        <v>0</v>
      </c>
      <c r="E57" s="24"/>
      <c r="F57" s="24"/>
      <c r="G57" s="24"/>
      <c r="H57" s="52"/>
      <c r="I57" s="24"/>
      <c r="J57" s="24"/>
      <c r="K57" s="24"/>
    </row>
    <row r="58" spans="1:13" x14ac:dyDescent="0.2">
      <c r="B58" s="33"/>
      <c r="E58" s="24"/>
      <c r="F58" s="24"/>
      <c r="G58" s="24"/>
      <c r="H58" s="52"/>
      <c r="I58" s="24"/>
      <c r="J58" s="24"/>
      <c r="K58" s="24"/>
    </row>
    <row r="59" spans="1:13" x14ac:dyDescent="0.2">
      <c r="B59" s="33"/>
      <c r="E59" s="24"/>
      <c r="F59" s="24"/>
      <c r="G59" s="24"/>
      <c r="H59" s="52"/>
      <c r="I59" s="24"/>
      <c r="J59" s="24"/>
      <c r="K59" s="24"/>
    </row>
    <row r="60" spans="1:13" ht="20.100000000000001" customHeight="1" thickBot="1" x14ac:dyDescent="0.3">
      <c r="A60" s="55" t="s">
        <v>50</v>
      </c>
      <c r="D60" s="56">
        <f>SUM(D52:K59)+SUM(D40:K40)</f>
        <v>0</v>
      </c>
      <c r="E60" s="24"/>
      <c r="H60" s="52"/>
    </row>
    <row r="61" spans="1:13" ht="13.5" thickTop="1" x14ac:dyDescent="0.2"/>
  </sheetData>
  <sheetProtection algorithmName="SHA-512" hashValue="PewL0+3bJY1PwdWYVeP26niKqxR4VCvLg+bCGdffpR60x1PAEP//maFIsZk33OJlmuexOJ9aO0GzAWIn7bntUQ==" saltValue="18uM+PCH5bd4FsxtvIRoXg==" spinCount="100000" sheet="1" selectLockedCells="1"/>
  <protectedRanges>
    <protectedRange sqref="B3" name="Name"/>
    <protectedRange sqref="B55 B57" name="Fee_1"/>
    <protectedRange sqref="B10:C17 B43:C51" name="Time_1"/>
    <protectedRange sqref="G10:G17 I10:M17 I43:M51 F47:G51 G43:G46" name="Range"/>
    <protectedRange sqref="B21:C35" name="Time_1_1"/>
    <protectedRange sqref="I21:M35 G21:G35" name="Range_1"/>
    <protectedRange sqref="F18:F19" name="Range_1_1_1"/>
    <protectedRange sqref="F37" name="Range_1_1_1_1"/>
    <protectedRange sqref="F10:F17" name="Range_1_1_1_2"/>
    <protectedRange sqref="F21:F35" name="Range_1_1_1_3"/>
  </protectedRanges>
  <mergeCells count="3">
    <mergeCell ref="E8:J8"/>
    <mergeCell ref="L7:M8"/>
    <mergeCell ref="B1:D1"/>
  </mergeCells>
  <phoneticPr fontId="2" type="noConversion"/>
  <pageMargins left="0.75" right="0.75" top="1" bottom="1" header="0.5" footer="0.5"/>
  <pageSetup scale="69" orientation="landscape" r:id="rId1"/>
  <headerFooter alignWithMargins="0"/>
  <ignoredErrors>
    <ignoredError sqref="B1:D2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68"/>
  <sheetViews>
    <sheetView showGridLines="0" zoomScaleNormal="100" workbookViewId="0">
      <selection activeCell="F10" sqref="F10"/>
    </sheetView>
  </sheetViews>
  <sheetFormatPr defaultColWidth="22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37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6384" width="22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N3" s="15">
        <v>3.2000000000000001E-2</v>
      </c>
    </row>
    <row r="4" spans="1:14" x14ac:dyDescent="0.2">
      <c r="A4" s="12" t="s">
        <v>106</v>
      </c>
      <c r="B4" s="17" t="s">
        <v>31</v>
      </c>
      <c r="C4" s="17"/>
      <c r="D4" s="22"/>
      <c r="E4" s="19"/>
      <c r="J4" s="15" t="s">
        <v>130</v>
      </c>
      <c r="L4" s="15" t="s">
        <v>128</v>
      </c>
      <c r="N4" s="15">
        <v>1.9E-2</v>
      </c>
    </row>
    <row r="5" spans="1:14" x14ac:dyDescent="0.2">
      <c r="A5" s="12" t="s">
        <v>16</v>
      </c>
      <c r="B5" s="17" t="s">
        <v>71</v>
      </c>
      <c r="C5" s="23"/>
      <c r="D5" s="23"/>
      <c r="E5" s="23"/>
      <c r="I5" s="15">
        <v>7000</v>
      </c>
      <c r="J5" s="15" t="s">
        <v>132</v>
      </c>
      <c r="L5" s="15" t="s">
        <v>131</v>
      </c>
      <c r="N5" s="15">
        <v>0.06</v>
      </c>
    </row>
    <row r="6" spans="1:14" x14ac:dyDescent="0.2">
      <c r="A6" s="12" t="s">
        <v>105</v>
      </c>
      <c r="B6" s="76">
        <f>+'Data Input'!G24</f>
        <v>146859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61" t="s">
        <v>9</v>
      </c>
      <c r="E9" s="80" t="s">
        <v>2</v>
      </c>
      <c r="F9" s="81" t="s">
        <v>28</v>
      </c>
      <c r="G9" s="81" t="s">
        <v>29</v>
      </c>
      <c r="H9" s="81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33"/>
      <c r="H11" s="134" t="str">
        <f t="shared" ref="H11:H24" si="2">IF(C11,(D11)*$N$8,"")</f>
        <v/>
      </c>
      <c r="I11" s="79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33"/>
      <c r="H12" s="134" t="str">
        <f t="shared" si="2"/>
        <v/>
      </c>
      <c r="I12" s="79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33"/>
      <c r="H13" s="134" t="str">
        <f t="shared" si="2"/>
        <v/>
      </c>
      <c r="I13" s="79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33"/>
      <c r="H14" s="134" t="str">
        <f t="shared" si="2"/>
        <v/>
      </c>
      <c r="I14" s="79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33"/>
      <c r="H15" s="134" t="str">
        <f t="shared" si="2"/>
        <v/>
      </c>
      <c r="I15" s="79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33"/>
      <c r="H16" s="134" t="str">
        <f t="shared" si="2"/>
        <v/>
      </c>
      <c r="I16" s="79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33"/>
      <c r="H17" s="134" t="str">
        <f t="shared" si="2"/>
        <v/>
      </c>
      <c r="I17" s="79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33"/>
      <c r="H18" s="134" t="str">
        <f t="shared" si="2"/>
        <v/>
      </c>
      <c r="I18" s="79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33"/>
      <c r="H19" s="134" t="str">
        <f t="shared" si="2"/>
        <v/>
      </c>
      <c r="I19" s="79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33"/>
      <c r="H20" s="134" t="str">
        <f t="shared" si="2"/>
        <v/>
      </c>
      <c r="I20" s="79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33"/>
      <c r="H21" s="134" t="str">
        <f t="shared" si="2"/>
        <v/>
      </c>
      <c r="I21" s="79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33"/>
      <c r="H22" s="134" t="str">
        <f t="shared" si="2"/>
        <v/>
      </c>
      <c r="I22" s="79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33"/>
      <c r="H23" s="134" t="str">
        <f t="shared" si="2"/>
        <v/>
      </c>
      <c r="I23" s="79"/>
      <c r="J23" s="30"/>
      <c r="K23" s="30"/>
      <c r="L23" s="30"/>
      <c r="M23" s="30"/>
    </row>
    <row r="24" spans="1:13" x14ac:dyDescent="0.2">
      <c r="A24" s="29"/>
      <c r="B24" s="30"/>
      <c r="C24" s="31"/>
      <c r="D24" s="129" t="str">
        <f t="shared" si="0"/>
        <v/>
      </c>
      <c r="E24" s="34" t="str">
        <f t="shared" si="1"/>
        <v/>
      </c>
      <c r="F24" s="30"/>
      <c r="G24" s="30"/>
      <c r="H24" s="128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32">
        <f t="shared" si="3"/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33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4">IF(B29,B29*C29,"")</f>
        <v/>
      </c>
      <c r="E29" s="64" t="str">
        <f t="shared" ref="E29:E42" si="5">IF(B29,(D29)*$N$7,"")</f>
        <v/>
      </c>
      <c r="F29" s="30"/>
      <c r="G29" s="133"/>
      <c r="H29" s="134" t="str">
        <f t="shared" ref="H29:H42" si="6">IF(C29,(D29)*$N$8,"")</f>
        <v/>
      </c>
      <c r="I29" s="79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4"/>
        <v/>
      </c>
      <c r="E30" s="64" t="str">
        <f t="shared" si="5"/>
        <v/>
      </c>
      <c r="F30" s="30"/>
      <c r="G30" s="133"/>
      <c r="H30" s="134" t="str">
        <f t="shared" si="6"/>
        <v/>
      </c>
      <c r="I30" s="79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4"/>
        <v/>
      </c>
      <c r="E31" s="64" t="str">
        <f t="shared" si="5"/>
        <v/>
      </c>
      <c r="F31" s="30"/>
      <c r="G31" s="133"/>
      <c r="H31" s="134" t="str">
        <f t="shared" si="6"/>
        <v/>
      </c>
      <c r="I31" s="79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4"/>
        <v/>
      </c>
      <c r="E32" s="64" t="str">
        <f t="shared" si="5"/>
        <v/>
      </c>
      <c r="F32" s="30"/>
      <c r="G32" s="133"/>
      <c r="H32" s="134" t="str">
        <f t="shared" si="6"/>
        <v/>
      </c>
      <c r="I32" s="79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4"/>
        <v/>
      </c>
      <c r="E33" s="64" t="str">
        <f t="shared" si="5"/>
        <v/>
      </c>
      <c r="F33" s="30"/>
      <c r="G33" s="133"/>
      <c r="H33" s="134" t="str">
        <f t="shared" si="6"/>
        <v/>
      </c>
      <c r="I33" s="79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4"/>
        <v/>
      </c>
      <c r="E34" s="64" t="str">
        <f t="shared" si="5"/>
        <v/>
      </c>
      <c r="F34" s="30"/>
      <c r="G34" s="133"/>
      <c r="H34" s="134" t="str">
        <f t="shared" si="6"/>
        <v/>
      </c>
      <c r="I34" s="79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4"/>
        <v/>
      </c>
      <c r="E35" s="64" t="str">
        <f t="shared" si="5"/>
        <v/>
      </c>
      <c r="F35" s="30"/>
      <c r="G35" s="133"/>
      <c r="H35" s="134" t="str">
        <f t="shared" si="6"/>
        <v/>
      </c>
      <c r="I35" s="79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4"/>
        <v/>
      </c>
      <c r="E36" s="64" t="str">
        <f t="shared" si="5"/>
        <v/>
      </c>
      <c r="F36" s="30"/>
      <c r="G36" s="133"/>
      <c r="H36" s="134" t="str">
        <f t="shared" si="6"/>
        <v/>
      </c>
      <c r="I36" s="79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4"/>
        <v/>
      </c>
      <c r="E37" s="64" t="str">
        <f t="shared" si="5"/>
        <v/>
      </c>
      <c r="F37" s="30"/>
      <c r="G37" s="133"/>
      <c r="H37" s="134" t="str">
        <f t="shared" si="6"/>
        <v/>
      </c>
      <c r="I37" s="79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4"/>
        <v/>
      </c>
      <c r="E38" s="64" t="str">
        <f t="shared" si="5"/>
        <v/>
      </c>
      <c r="F38" s="30"/>
      <c r="G38" s="133"/>
      <c r="H38" s="134" t="str">
        <f t="shared" si="6"/>
        <v/>
      </c>
      <c r="I38" s="79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4"/>
        <v/>
      </c>
      <c r="E39" s="64" t="str">
        <f t="shared" si="5"/>
        <v/>
      </c>
      <c r="F39" s="30"/>
      <c r="G39" s="133"/>
      <c r="H39" s="134" t="str">
        <f t="shared" si="6"/>
        <v/>
      </c>
      <c r="I39" s="79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4"/>
        <v/>
      </c>
      <c r="E40" s="64" t="str">
        <f t="shared" si="5"/>
        <v/>
      </c>
      <c r="F40" s="30"/>
      <c r="G40" s="133"/>
      <c r="H40" s="134" t="str">
        <f t="shared" si="6"/>
        <v/>
      </c>
      <c r="I40" s="79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4"/>
        <v/>
      </c>
      <c r="E41" s="64" t="str">
        <f t="shared" si="5"/>
        <v/>
      </c>
      <c r="F41" s="30"/>
      <c r="G41" s="133"/>
      <c r="H41" s="134" t="str">
        <f t="shared" si="6"/>
        <v/>
      </c>
      <c r="I41" s="79"/>
      <c r="J41" s="30"/>
      <c r="K41" s="30"/>
      <c r="L41" s="40"/>
      <c r="M41" s="40"/>
    </row>
    <row r="42" spans="1:13" x14ac:dyDescent="0.2">
      <c r="A42" s="41"/>
      <c r="B42" s="30"/>
      <c r="C42" s="39"/>
      <c r="D42" s="129" t="str">
        <f t="shared" si="4"/>
        <v/>
      </c>
      <c r="E42" s="34" t="str">
        <f t="shared" si="5"/>
        <v/>
      </c>
      <c r="F42" s="30"/>
      <c r="G42" s="30"/>
      <c r="H42" s="128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7">SUM(C28:C42)</f>
        <v>0</v>
      </c>
      <c r="D43" s="32">
        <f t="shared" si="7"/>
        <v>0</v>
      </c>
      <c r="E43" s="32">
        <f t="shared" si="7"/>
        <v>0</v>
      </c>
      <c r="F43" s="3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8">SUM(E25+E43)</f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9">+C45*$N$9</f>
        <v>0</v>
      </c>
      <c r="D47" s="46">
        <f t="shared" si="9"/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 t="shared" si="9"/>
        <v>0</v>
      </c>
      <c r="L47" s="38"/>
      <c r="M47" s="38"/>
    </row>
    <row r="48" spans="1:13" ht="13.5" thickTop="1" x14ac:dyDescent="0.2"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Input'!$G$24/'Data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Input'!$G$24/'Data Input'!$G$32</f>
        <v>0</v>
      </c>
      <c r="E51" s="32" t="str">
        <f t="shared" ref="E51:E57" si="10">IF(D51,(D51)*$N$7,"")</f>
        <v/>
      </c>
      <c r="F51" s="49"/>
      <c r="G51" s="33"/>
      <c r="H51" s="32" t="str">
        <f t="shared" ref="H51:H57" si="11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Input'!$G$24/'Data Input'!$G$32</f>
        <v>0</v>
      </c>
      <c r="E52" s="32" t="str">
        <f t="shared" si="10"/>
        <v/>
      </c>
      <c r="F52" s="49"/>
      <c r="G52" s="33"/>
      <c r="H52" s="32" t="str">
        <f t="shared" si="11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Input'!$G$24/'Data Input'!$G$32</f>
        <v>0</v>
      </c>
      <c r="E53" s="32" t="str">
        <f t="shared" si="10"/>
        <v/>
      </c>
      <c r="F53" s="49"/>
      <c r="G53" s="33"/>
      <c r="H53" s="32" t="str">
        <f t="shared" si="11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Input'!$G$24/'Data Input'!$G$32</f>
        <v>0</v>
      </c>
      <c r="E54" s="32" t="str">
        <f t="shared" si="10"/>
        <v/>
      </c>
      <c r="F54" s="33"/>
      <c r="G54" s="33"/>
      <c r="H54" s="32" t="str">
        <f t="shared" si="11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Input'!$G$24/'Data Input'!$G$32</f>
        <v>0</v>
      </c>
      <c r="E55" s="32" t="str">
        <f t="shared" si="10"/>
        <v/>
      </c>
      <c r="F55" s="33"/>
      <c r="G55" s="33"/>
      <c r="H55" s="32" t="str">
        <f t="shared" si="11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Input'!$G$24/'Data Input'!$G$32</f>
        <v>0</v>
      </c>
      <c r="E56" s="32" t="str">
        <f t="shared" si="10"/>
        <v/>
      </c>
      <c r="F56" s="33"/>
      <c r="G56" s="33"/>
      <c r="H56" s="32" t="str">
        <f t="shared" si="11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Input'!$G$24/'Data Input'!$G$32</f>
        <v>0</v>
      </c>
      <c r="E57" s="32" t="str">
        <f t="shared" si="10"/>
        <v/>
      </c>
      <c r="F57" s="33"/>
      <c r="G57" s="33"/>
      <c r="H57" s="32" t="str">
        <f t="shared" si="11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59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2">SUM(D50:D58)</f>
        <v>0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72"/>
      <c r="E62" s="24"/>
      <c r="F62" s="24"/>
      <c r="G62" s="24"/>
      <c r="H62" s="52"/>
      <c r="I62" s="24"/>
      <c r="J62" s="24"/>
      <c r="K62" s="24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Input'!H24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>
      <c r="D68" s="33"/>
      <c r="E68" s="33"/>
      <c r="F68" s="33"/>
      <c r="G68" s="33"/>
      <c r="H68" s="33"/>
      <c r="I68" s="33"/>
      <c r="J68" s="14"/>
      <c r="K68" s="14"/>
    </row>
  </sheetData>
  <sheetProtection algorithmName="SHA-512" hashValue="djS8gVu3q1q9j8pOD4duE7a8Pmgs/RnucPm7DFY2RGems++z++EPGfzR7xdEA3WU+csexEgGM08XKW1vrNh7Gw==" saltValue="YcM35i/i/a6Gejc7kuKbkA==" spinCount="100000" sheet="1" selectLockedCells="1"/>
  <protectedRanges>
    <protectedRange sqref="B3" name="Name"/>
    <protectedRange sqref="B62 B64" name="Fee_1"/>
    <protectedRange sqref="B50:C58" name="Time_1"/>
    <protectedRange sqref="I50:M58 F54:G58 G50:G53" name="Range"/>
    <protectedRange sqref="B10:C24" name="Time_1_2"/>
    <protectedRange sqref="G10:G24 I10:M24" name="Range_1_2"/>
    <protectedRange sqref="B28:C42" name="Time_1_1"/>
    <protectedRange sqref="G28:G42 I28:M42" name="Range_1"/>
    <protectedRange sqref="F10:F24" name="Range_1_1_1"/>
    <protectedRange sqref="F28:F42" name="Range_1_1_1_1"/>
  </protectedRanges>
  <mergeCells count="3">
    <mergeCell ref="E8:J8"/>
    <mergeCell ref="L7:M8"/>
    <mergeCell ref="B1:D1"/>
  </mergeCells>
  <phoneticPr fontId="2" type="noConversion"/>
  <pageMargins left="0.75" right="0.75" top="1" bottom="1" header="0.5" footer="0.5"/>
  <pageSetup scale="69" orientation="landscape" r:id="rId1"/>
  <headerFooter alignWithMargins="0"/>
  <ignoredErrors>
    <ignoredError sqref="B6 B2:D2 C1:D1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68"/>
  <sheetViews>
    <sheetView showGridLines="0" zoomScaleNormal="100" workbookViewId="0">
      <selection activeCell="F28" activeCellId="1" sqref="F10:F24 F28:F42"/>
    </sheetView>
  </sheetViews>
  <sheetFormatPr defaultColWidth="22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375" style="24" customWidth="1"/>
    <col min="5" max="5" width="11.875" style="14" customWidth="1"/>
    <col min="6" max="10" width="11.875" style="15" customWidth="1"/>
    <col min="11" max="13" width="8.5" style="15" customWidth="1"/>
    <col min="14" max="14" width="6.125" style="15" hidden="1" customWidth="1"/>
    <col min="15" max="16384" width="22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N3" s="15">
        <v>3.2000000000000001E-2</v>
      </c>
    </row>
    <row r="4" spans="1:14" x14ac:dyDescent="0.2">
      <c r="A4" s="12" t="s">
        <v>106</v>
      </c>
      <c r="B4" s="88" t="s">
        <v>119</v>
      </c>
      <c r="C4" s="17"/>
      <c r="D4" s="22"/>
      <c r="E4" s="19"/>
      <c r="J4" s="15" t="s">
        <v>130</v>
      </c>
      <c r="L4" s="15" t="s">
        <v>128</v>
      </c>
      <c r="N4" s="15">
        <v>1.9E-2</v>
      </c>
    </row>
    <row r="5" spans="1:14" x14ac:dyDescent="0.2">
      <c r="A5" s="12" t="s">
        <v>16</v>
      </c>
      <c r="B5" s="17" t="s">
        <v>133</v>
      </c>
      <c r="C5" s="23"/>
      <c r="D5" s="23"/>
      <c r="E5" s="23"/>
      <c r="I5" s="15">
        <v>7000</v>
      </c>
      <c r="J5" s="15" t="s">
        <v>132</v>
      </c>
      <c r="L5" s="15" t="s">
        <v>131</v>
      </c>
      <c r="N5" s="15">
        <v>0.06</v>
      </c>
    </row>
    <row r="6" spans="1:14" x14ac:dyDescent="0.2">
      <c r="A6" s="12" t="s">
        <v>105</v>
      </c>
      <c r="B6" s="78">
        <f>+'Data Input'!G25</f>
        <v>75000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61" t="s">
        <v>9</v>
      </c>
      <c r="E9" s="80" t="s">
        <v>2</v>
      </c>
      <c r="F9" s="81" t="s">
        <v>28</v>
      </c>
      <c r="G9" s="81" t="s">
        <v>29</v>
      </c>
      <c r="H9" s="81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33"/>
      <c r="H11" s="134" t="str">
        <f t="shared" ref="H11:H24" si="2">IF(C11,(D11)*$N$8,"")</f>
        <v/>
      </c>
      <c r="I11" s="79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33"/>
      <c r="H12" s="134" t="str">
        <f t="shared" si="2"/>
        <v/>
      </c>
      <c r="I12" s="79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33"/>
      <c r="H13" s="134" t="str">
        <f t="shared" si="2"/>
        <v/>
      </c>
      <c r="I13" s="79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33"/>
      <c r="H14" s="134" t="str">
        <f t="shared" si="2"/>
        <v/>
      </c>
      <c r="I14" s="79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33"/>
      <c r="H15" s="134" t="str">
        <f t="shared" si="2"/>
        <v/>
      </c>
      <c r="I15" s="79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33"/>
      <c r="H16" s="134" t="str">
        <f t="shared" si="2"/>
        <v/>
      </c>
      <c r="I16" s="79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33"/>
      <c r="H17" s="134" t="str">
        <f t="shared" si="2"/>
        <v/>
      </c>
      <c r="I17" s="79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33"/>
      <c r="H18" s="134" t="str">
        <f t="shared" si="2"/>
        <v/>
      </c>
      <c r="I18" s="79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33"/>
      <c r="H19" s="134" t="str">
        <f t="shared" si="2"/>
        <v/>
      </c>
      <c r="I19" s="79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33"/>
      <c r="H20" s="134" t="str">
        <f t="shared" si="2"/>
        <v/>
      </c>
      <c r="I20" s="79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33"/>
      <c r="H21" s="134" t="str">
        <f t="shared" si="2"/>
        <v/>
      </c>
      <c r="I21" s="79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33"/>
      <c r="H22" s="134" t="str">
        <f t="shared" si="2"/>
        <v/>
      </c>
      <c r="I22" s="79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33"/>
      <c r="H23" s="134" t="str">
        <f t="shared" si="2"/>
        <v/>
      </c>
      <c r="I23" s="79"/>
      <c r="J23" s="30"/>
      <c r="K23" s="30"/>
      <c r="L23" s="30"/>
      <c r="M23" s="30"/>
    </row>
    <row r="24" spans="1:13" x14ac:dyDescent="0.2">
      <c r="A24" s="29"/>
      <c r="B24" s="30"/>
      <c r="C24" s="31"/>
      <c r="D24" s="129" t="str">
        <f t="shared" si="0"/>
        <v/>
      </c>
      <c r="E24" s="34" t="str">
        <f t="shared" si="1"/>
        <v/>
      </c>
      <c r="F24" s="30"/>
      <c r="G24" s="30"/>
      <c r="H24" s="128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32">
        <f t="shared" si="3"/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33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4">IF(B29,B29*C29,"")</f>
        <v/>
      </c>
      <c r="E29" s="64" t="str">
        <f t="shared" ref="E29:E42" si="5">IF(B29,(D29)*$N$7,"")</f>
        <v/>
      </c>
      <c r="F29" s="30"/>
      <c r="G29" s="133"/>
      <c r="H29" s="134" t="str">
        <f t="shared" ref="H29:H42" si="6">IF(C29,(D29)*$N$8,"")</f>
        <v/>
      </c>
      <c r="I29" s="79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4"/>
        <v/>
      </c>
      <c r="E30" s="64" t="str">
        <f t="shared" si="5"/>
        <v/>
      </c>
      <c r="F30" s="30"/>
      <c r="G30" s="133"/>
      <c r="H30" s="134" t="str">
        <f t="shared" si="6"/>
        <v/>
      </c>
      <c r="I30" s="79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4"/>
        <v/>
      </c>
      <c r="E31" s="64" t="str">
        <f t="shared" si="5"/>
        <v/>
      </c>
      <c r="F31" s="30"/>
      <c r="G31" s="133"/>
      <c r="H31" s="134" t="str">
        <f t="shared" si="6"/>
        <v/>
      </c>
      <c r="I31" s="79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4"/>
        <v/>
      </c>
      <c r="E32" s="64" t="str">
        <f t="shared" si="5"/>
        <v/>
      </c>
      <c r="F32" s="30"/>
      <c r="G32" s="133"/>
      <c r="H32" s="134" t="str">
        <f t="shared" si="6"/>
        <v/>
      </c>
      <c r="I32" s="79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4"/>
        <v/>
      </c>
      <c r="E33" s="64" t="str">
        <f t="shared" si="5"/>
        <v/>
      </c>
      <c r="F33" s="30"/>
      <c r="G33" s="133"/>
      <c r="H33" s="134" t="str">
        <f t="shared" si="6"/>
        <v/>
      </c>
      <c r="I33" s="79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4"/>
        <v/>
      </c>
      <c r="E34" s="64" t="str">
        <f t="shared" si="5"/>
        <v/>
      </c>
      <c r="F34" s="30"/>
      <c r="G34" s="133"/>
      <c r="H34" s="134" t="str">
        <f t="shared" si="6"/>
        <v/>
      </c>
      <c r="I34" s="79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4"/>
        <v/>
      </c>
      <c r="E35" s="64" t="str">
        <f t="shared" si="5"/>
        <v/>
      </c>
      <c r="F35" s="30"/>
      <c r="G35" s="133"/>
      <c r="H35" s="134" t="str">
        <f t="shared" si="6"/>
        <v/>
      </c>
      <c r="I35" s="79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4"/>
        <v/>
      </c>
      <c r="E36" s="64" t="str">
        <f t="shared" si="5"/>
        <v/>
      </c>
      <c r="F36" s="30"/>
      <c r="G36" s="133"/>
      <c r="H36" s="134" t="str">
        <f t="shared" si="6"/>
        <v/>
      </c>
      <c r="I36" s="79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4"/>
        <v/>
      </c>
      <c r="E37" s="64" t="str">
        <f t="shared" si="5"/>
        <v/>
      </c>
      <c r="F37" s="30"/>
      <c r="G37" s="133"/>
      <c r="H37" s="134" t="str">
        <f t="shared" si="6"/>
        <v/>
      </c>
      <c r="I37" s="79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4"/>
        <v/>
      </c>
      <c r="E38" s="64" t="str">
        <f t="shared" si="5"/>
        <v/>
      </c>
      <c r="F38" s="30"/>
      <c r="G38" s="133"/>
      <c r="H38" s="134" t="str">
        <f t="shared" si="6"/>
        <v/>
      </c>
      <c r="I38" s="79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4"/>
        <v/>
      </c>
      <c r="E39" s="64" t="str">
        <f t="shared" si="5"/>
        <v/>
      </c>
      <c r="F39" s="30"/>
      <c r="G39" s="133"/>
      <c r="H39" s="134" t="str">
        <f t="shared" si="6"/>
        <v/>
      </c>
      <c r="I39" s="79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4"/>
        <v/>
      </c>
      <c r="E40" s="64" t="str">
        <f t="shared" si="5"/>
        <v/>
      </c>
      <c r="F40" s="30"/>
      <c r="G40" s="133"/>
      <c r="H40" s="134" t="str">
        <f t="shared" si="6"/>
        <v/>
      </c>
      <c r="I40" s="79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4"/>
        <v/>
      </c>
      <c r="E41" s="64" t="str">
        <f t="shared" si="5"/>
        <v/>
      </c>
      <c r="F41" s="30"/>
      <c r="G41" s="133"/>
      <c r="H41" s="134" t="str">
        <f t="shared" si="6"/>
        <v/>
      </c>
      <c r="I41" s="79"/>
      <c r="J41" s="30"/>
      <c r="K41" s="30"/>
      <c r="L41" s="40"/>
      <c r="M41" s="40"/>
    </row>
    <row r="42" spans="1:13" x14ac:dyDescent="0.2">
      <c r="A42" s="41"/>
      <c r="B42" s="30"/>
      <c r="C42" s="39"/>
      <c r="D42" s="129" t="str">
        <f t="shared" si="4"/>
        <v/>
      </c>
      <c r="E42" s="34" t="str">
        <f t="shared" si="5"/>
        <v/>
      </c>
      <c r="F42" s="30"/>
      <c r="G42" s="30"/>
      <c r="H42" s="128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7">SUM(C28:C42)</f>
        <v>0</v>
      </c>
      <c r="D43" s="32">
        <f t="shared" si="7"/>
        <v>0</v>
      </c>
      <c r="E43" s="32">
        <f t="shared" si="7"/>
        <v>0</v>
      </c>
      <c r="F43" s="3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8">SUM(E25+E43)</f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9">+C45*$N$9</f>
        <v>0</v>
      </c>
      <c r="D47" s="46">
        <f t="shared" si="9"/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 t="shared" si="9"/>
        <v>0</v>
      </c>
      <c r="L47" s="38"/>
      <c r="M47" s="38"/>
    </row>
    <row r="48" spans="1:13" ht="13.5" thickTop="1" x14ac:dyDescent="0.2"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Input'!$G$25/'Data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Input'!$G$25/'Data Input'!$G$32</f>
        <v>0</v>
      </c>
      <c r="E51" s="32" t="str">
        <f t="shared" ref="E51:E57" si="10">IF(D51,(D51)*$N$7,"")</f>
        <v/>
      </c>
      <c r="F51" s="49"/>
      <c r="G51" s="33"/>
      <c r="H51" s="32" t="str">
        <f t="shared" ref="H51:H57" si="11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Input'!$G$25/'Data Input'!$G$32</f>
        <v>0</v>
      </c>
      <c r="E52" s="32" t="str">
        <f t="shared" si="10"/>
        <v/>
      </c>
      <c r="F52" s="49"/>
      <c r="G52" s="33"/>
      <c r="H52" s="32" t="str">
        <f t="shared" si="11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Input'!$G$25/'Data Input'!$G$32</f>
        <v>0</v>
      </c>
      <c r="E53" s="32" t="str">
        <f t="shared" si="10"/>
        <v/>
      </c>
      <c r="F53" s="49"/>
      <c r="G53" s="33"/>
      <c r="H53" s="32" t="str">
        <f t="shared" si="11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Input'!$G$25/'Data Input'!$G$32</f>
        <v>0</v>
      </c>
      <c r="E54" s="32" t="str">
        <f t="shared" si="10"/>
        <v/>
      </c>
      <c r="F54" s="33"/>
      <c r="G54" s="33"/>
      <c r="H54" s="32" t="str">
        <f t="shared" si="11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Input'!$G$25/'Data Input'!$G$32</f>
        <v>0</v>
      </c>
      <c r="E55" s="32" t="str">
        <f t="shared" si="10"/>
        <v/>
      </c>
      <c r="F55" s="33"/>
      <c r="G55" s="33"/>
      <c r="H55" s="32" t="str">
        <f t="shared" si="11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Input'!$G$25/'Data Input'!$G$32</f>
        <v>0</v>
      </c>
      <c r="E56" s="32" t="str">
        <f t="shared" si="10"/>
        <v/>
      </c>
      <c r="F56" s="33"/>
      <c r="G56" s="33"/>
      <c r="H56" s="32" t="str">
        <f t="shared" si="11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Input'!$G$25/'Data Input'!$G$32</f>
        <v>0</v>
      </c>
      <c r="E57" s="32" t="str">
        <f t="shared" si="10"/>
        <v/>
      </c>
      <c r="F57" s="33"/>
      <c r="G57" s="33"/>
      <c r="H57" s="32" t="str">
        <f t="shared" si="11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59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2">SUM(D50:D58)</f>
        <v>0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72"/>
      <c r="E62" s="24"/>
      <c r="F62" s="24"/>
      <c r="G62" s="24"/>
      <c r="H62" s="52"/>
      <c r="I62" s="24"/>
      <c r="J62" s="24"/>
      <c r="K62" s="24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Input'!H25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>
      <c r="D68" s="33"/>
      <c r="E68" s="33"/>
      <c r="F68" s="33"/>
      <c r="G68" s="33"/>
      <c r="H68" s="33"/>
      <c r="I68" s="33"/>
      <c r="J68" s="14"/>
      <c r="K68" s="14"/>
    </row>
  </sheetData>
  <sheetProtection algorithmName="SHA-512" hashValue="887VuDaVqoLn3g/B9IgofY51PaYharSE6H5TPRhvVgRukTwrQiaFVPV/OrU2f+Vm+zMrRd4iHA3/rIMNbv8fIg==" saltValue="r1i9PAPlBsGa8SqDITKG7g==" spinCount="100000" sheet="1" selectLockedCells="1"/>
  <protectedRanges>
    <protectedRange sqref="B3" name="Name"/>
    <protectedRange sqref="B62 B64" name="Fee_1"/>
    <protectedRange sqref="B50:C58" name="Time_1"/>
    <protectedRange sqref="I50:M58 F54:G58 G50:G53" name="Range"/>
    <protectedRange sqref="B10:C24" name="Time_1_2"/>
    <protectedRange sqref="G10:G24 I10:M24" name="Range_1_2"/>
    <protectedRange sqref="B28:C42" name="Time_1_1"/>
    <protectedRange sqref="G28:G42 I28:M42" name="Range_1"/>
    <protectedRange sqref="F10:F24" name="Range_1_1_1"/>
    <protectedRange sqref="F28:F42" name="Range_1_1_1_1"/>
  </protectedRanges>
  <mergeCells count="3">
    <mergeCell ref="B1:D1"/>
    <mergeCell ref="L7:M8"/>
    <mergeCell ref="E8:J8"/>
  </mergeCells>
  <pageMargins left="0.75" right="0.75" top="1" bottom="1" header="0.5" footer="0.5"/>
  <pageSetup scale="68" orientation="landscape" r:id="rId1"/>
  <headerFooter alignWithMargins="0"/>
  <ignoredErrors>
    <ignoredError sqref="B1:D2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68"/>
  <sheetViews>
    <sheetView showGridLines="0" zoomScaleNormal="100" workbookViewId="0">
      <pane ySplit="9" topLeftCell="A10" activePane="bottomLeft" state="frozen"/>
      <selection activeCell="A2" sqref="A2"/>
      <selection pane="bottomLeft" activeCell="F28" activeCellId="1" sqref="F10:F24 F28:F42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5" style="24" customWidth="1"/>
    <col min="5" max="5" width="11.875" style="14" customWidth="1"/>
    <col min="6" max="10" width="11.875" style="15" customWidth="1"/>
    <col min="11" max="13" width="8.5" style="15" customWidth="1"/>
    <col min="14" max="14" width="6.125" style="15" hidden="1" customWidth="1"/>
    <col min="15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N3" s="15">
        <v>3.2000000000000001E-2</v>
      </c>
    </row>
    <row r="4" spans="1:14" x14ac:dyDescent="0.2">
      <c r="A4" s="12" t="s">
        <v>106</v>
      </c>
      <c r="B4" s="17" t="s">
        <v>85</v>
      </c>
      <c r="C4" s="17"/>
      <c r="D4" s="22"/>
      <c r="E4" s="19"/>
      <c r="J4" s="15" t="s">
        <v>130</v>
      </c>
      <c r="L4" s="15" t="s">
        <v>128</v>
      </c>
      <c r="N4" s="15">
        <v>1.9E-2</v>
      </c>
    </row>
    <row r="5" spans="1:14" x14ac:dyDescent="0.2">
      <c r="A5" s="12" t="s">
        <v>16</v>
      </c>
      <c r="B5" s="17" t="s">
        <v>44</v>
      </c>
      <c r="C5" s="23"/>
      <c r="D5" s="23"/>
      <c r="E5" s="23"/>
      <c r="I5" s="15">
        <v>7000</v>
      </c>
      <c r="J5" s="15" t="s">
        <v>132</v>
      </c>
      <c r="L5" s="15" t="s">
        <v>131</v>
      </c>
      <c r="N5" s="15">
        <v>0.06</v>
      </c>
    </row>
    <row r="6" spans="1:14" x14ac:dyDescent="0.2">
      <c r="A6" s="12" t="s">
        <v>105</v>
      </c>
      <c r="B6" s="78">
        <f>+'Data Input'!G26</f>
        <v>64120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9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9"/>
      <c r="M8" s="139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33"/>
      <c r="H11" s="134" t="str">
        <f t="shared" ref="H11:H24" si="2">IF(C11,(D11)*$N$8,"")</f>
        <v/>
      </c>
      <c r="I11" s="79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33"/>
      <c r="H12" s="134" t="str">
        <f t="shared" si="2"/>
        <v/>
      </c>
      <c r="I12" s="79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33"/>
      <c r="H13" s="134" t="str">
        <f t="shared" si="2"/>
        <v/>
      </c>
      <c r="I13" s="79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33"/>
      <c r="H14" s="134" t="str">
        <f t="shared" si="2"/>
        <v/>
      </c>
      <c r="I14" s="79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33"/>
      <c r="H15" s="134" t="str">
        <f t="shared" si="2"/>
        <v/>
      </c>
      <c r="I15" s="79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33"/>
      <c r="H16" s="134" t="str">
        <f t="shared" si="2"/>
        <v/>
      </c>
      <c r="I16" s="79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33"/>
      <c r="H17" s="134" t="str">
        <f t="shared" si="2"/>
        <v/>
      </c>
      <c r="I17" s="79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33"/>
      <c r="H18" s="134" t="str">
        <f t="shared" si="2"/>
        <v/>
      </c>
      <c r="I18" s="79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33"/>
      <c r="H19" s="134" t="str">
        <f t="shared" si="2"/>
        <v/>
      </c>
      <c r="I19" s="79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33"/>
      <c r="H20" s="134" t="str">
        <f t="shared" si="2"/>
        <v/>
      </c>
      <c r="I20" s="79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33"/>
      <c r="H21" s="134" t="str">
        <f t="shared" si="2"/>
        <v/>
      </c>
      <c r="I21" s="79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33"/>
      <c r="H22" s="134" t="str">
        <f t="shared" si="2"/>
        <v/>
      </c>
      <c r="I22" s="79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33"/>
      <c r="H23" s="134" t="str">
        <f t="shared" si="2"/>
        <v/>
      </c>
      <c r="I23" s="79"/>
      <c r="J23" s="30"/>
      <c r="K23" s="30"/>
      <c r="L23" s="30"/>
      <c r="M23" s="30"/>
    </row>
    <row r="24" spans="1:13" x14ac:dyDescent="0.2">
      <c r="A24" s="29"/>
      <c r="B24" s="30"/>
      <c r="C24" s="31"/>
      <c r="D24" s="129" t="str">
        <f t="shared" si="0"/>
        <v/>
      </c>
      <c r="E24" s="34" t="str">
        <f t="shared" si="1"/>
        <v/>
      </c>
      <c r="F24" s="30"/>
      <c r="G24" s="30"/>
      <c r="H24" s="128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32">
        <f t="shared" si="3"/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33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4">IF(B29,B29*C29,"")</f>
        <v/>
      </c>
      <c r="E29" s="64" t="str">
        <f t="shared" ref="E29:E42" si="5">IF(B29,(D29)*$N$7,"")</f>
        <v/>
      </c>
      <c r="F29" s="30"/>
      <c r="G29" s="133"/>
      <c r="H29" s="134" t="str">
        <f t="shared" ref="H29:H42" si="6">IF(C29,(D29)*$N$8,"")</f>
        <v/>
      </c>
      <c r="I29" s="79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4"/>
        <v/>
      </c>
      <c r="E30" s="64" t="str">
        <f t="shared" si="5"/>
        <v/>
      </c>
      <c r="F30" s="30"/>
      <c r="G30" s="133"/>
      <c r="H30" s="134" t="str">
        <f t="shared" si="6"/>
        <v/>
      </c>
      <c r="I30" s="79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4"/>
        <v/>
      </c>
      <c r="E31" s="64" t="str">
        <f t="shared" si="5"/>
        <v/>
      </c>
      <c r="F31" s="30"/>
      <c r="G31" s="133"/>
      <c r="H31" s="134" t="str">
        <f t="shared" si="6"/>
        <v/>
      </c>
      <c r="I31" s="79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4"/>
        <v/>
      </c>
      <c r="E32" s="64" t="str">
        <f t="shared" si="5"/>
        <v/>
      </c>
      <c r="F32" s="30"/>
      <c r="G32" s="133"/>
      <c r="H32" s="134" t="str">
        <f t="shared" si="6"/>
        <v/>
      </c>
      <c r="I32" s="79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4"/>
        <v/>
      </c>
      <c r="E33" s="64" t="str">
        <f t="shared" si="5"/>
        <v/>
      </c>
      <c r="F33" s="30"/>
      <c r="G33" s="133"/>
      <c r="H33" s="134" t="str">
        <f t="shared" si="6"/>
        <v/>
      </c>
      <c r="I33" s="79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4"/>
        <v/>
      </c>
      <c r="E34" s="64" t="str">
        <f t="shared" si="5"/>
        <v/>
      </c>
      <c r="F34" s="30"/>
      <c r="G34" s="133"/>
      <c r="H34" s="134" t="str">
        <f t="shared" si="6"/>
        <v/>
      </c>
      <c r="I34" s="79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4"/>
        <v/>
      </c>
      <c r="E35" s="64" t="str">
        <f t="shared" si="5"/>
        <v/>
      </c>
      <c r="F35" s="30"/>
      <c r="G35" s="133"/>
      <c r="H35" s="134" t="str">
        <f t="shared" si="6"/>
        <v/>
      </c>
      <c r="I35" s="79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4"/>
        <v/>
      </c>
      <c r="E36" s="64" t="str">
        <f t="shared" si="5"/>
        <v/>
      </c>
      <c r="F36" s="30"/>
      <c r="G36" s="133"/>
      <c r="H36" s="134" t="str">
        <f t="shared" si="6"/>
        <v/>
      </c>
      <c r="I36" s="79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4"/>
        <v/>
      </c>
      <c r="E37" s="64" t="str">
        <f t="shared" si="5"/>
        <v/>
      </c>
      <c r="F37" s="30"/>
      <c r="G37" s="133"/>
      <c r="H37" s="134" t="str">
        <f t="shared" si="6"/>
        <v/>
      </c>
      <c r="I37" s="79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4"/>
        <v/>
      </c>
      <c r="E38" s="64" t="str">
        <f t="shared" si="5"/>
        <v/>
      </c>
      <c r="F38" s="30"/>
      <c r="G38" s="133"/>
      <c r="H38" s="134" t="str">
        <f t="shared" si="6"/>
        <v/>
      </c>
      <c r="I38" s="79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4"/>
        <v/>
      </c>
      <c r="E39" s="64" t="str">
        <f t="shared" si="5"/>
        <v/>
      </c>
      <c r="F39" s="30"/>
      <c r="G39" s="133"/>
      <c r="H39" s="134" t="str">
        <f t="shared" si="6"/>
        <v/>
      </c>
      <c r="I39" s="79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4"/>
        <v/>
      </c>
      <c r="E40" s="64" t="str">
        <f t="shared" si="5"/>
        <v/>
      </c>
      <c r="F40" s="30"/>
      <c r="G40" s="133"/>
      <c r="H40" s="134" t="str">
        <f t="shared" si="6"/>
        <v/>
      </c>
      <c r="I40" s="79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4"/>
        <v/>
      </c>
      <c r="E41" s="64" t="str">
        <f t="shared" si="5"/>
        <v/>
      </c>
      <c r="F41" s="30"/>
      <c r="G41" s="133"/>
      <c r="H41" s="134" t="str">
        <f t="shared" si="6"/>
        <v/>
      </c>
      <c r="I41" s="79"/>
      <c r="J41" s="30"/>
      <c r="K41" s="30"/>
      <c r="L41" s="40"/>
      <c r="M41" s="40"/>
    </row>
    <row r="42" spans="1:13" x14ac:dyDescent="0.2">
      <c r="A42" s="41"/>
      <c r="B42" s="30"/>
      <c r="C42" s="39"/>
      <c r="D42" s="129" t="str">
        <f t="shared" si="4"/>
        <v/>
      </c>
      <c r="E42" s="34" t="str">
        <f t="shared" si="5"/>
        <v/>
      </c>
      <c r="F42" s="30"/>
      <c r="G42" s="30"/>
      <c r="H42" s="128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7">SUM(C28:C42)</f>
        <v>0</v>
      </c>
      <c r="D43" s="32">
        <f t="shared" si="7"/>
        <v>0</v>
      </c>
      <c r="E43" s="32">
        <f t="shared" si="7"/>
        <v>0</v>
      </c>
      <c r="F43" s="3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8">SUM(E25+E43)</f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9">+C45*$N$9</f>
        <v>0</v>
      </c>
      <c r="D47" s="46">
        <f t="shared" si="9"/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 t="shared" si="9"/>
        <v>0</v>
      </c>
      <c r="L47" s="38"/>
      <c r="M47" s="38"/>
    </row>
    <row r="48" spans="1:13" ht="13.5" thickTop="1" x14ac:dyDescent="0.2"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2"/>
      <c r="E49" s="32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36"/>
      <c r="D50" s="32">
        <f>+'Data Input'!C11*'Data Input'!$G$26/'Data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36"/>
      <c r="D51" s="32">
        <f>+'Data Input'!C12*'Data Input'!$G$26/'Data Input'!$G$32</f>
        <v>0</v>
      </c>
      <c r="E51" s="32" t="str">
        <f t="shared" ref="E51:E57" si="10">IF(D51,(D51)*$N$7,"")</f>
        <v/>
      </c>
      <c r="F51" s="49"/>
      <c r="G51" s="33"/>
      <c r="H51" s="32" t="str">
        <f t="shared" ref="H51:H57" si="11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36"/>
      <c r="D52" s="32">
        <f>+'Data Input'!C13*'Data Input'!$G$26/'Data Input'!$G$32</f>
        <v>0</v>
      </c>
      <c r="E52" s="32" t="str">
        <f t="shared" si="10"/>
        <v/>
      </c>
      <c r="F52" s="49"/>
      <c r="G52" s="33"/>
      <c r="H52" s="32" t="str">
        <f t="shared" si="11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36"/>
      <c r="D53" s="32">
        <f>+'Data Input'!C14*'Data Input'!$G$26/'Data Input'!$G$32</f>
        <v>0</v>
      </c>
      <c r="E53" s="32" t="str">
        <f t="shared" si="10"/>
        <v/>
      </c>
      <c r="F53" s="49"/>
      <c r="G53" s="33"/>
      <c r="H53" s="32" t="str">
        <f t="shared" si="11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Input'!$G$26/'Data Input'!$G$32</f>
        <v>0</v>
      </c>
      <c r="E54" s="32" t="str">
        <f t="shared" si="10"/>
        <v/>
      </c>
      <c r="F54" s="33"/>
      <c r="G54" s="33"/>
      <c r="H54" s="32" t="str">
        <f t="shared" si="11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Input'!$G$26/'Data Input'!$G$32</f>
        <v>0</v>
      </c>
      <c r="E55" s="32" t="str">
        <f t="shared" si="10"/>
        <v/>
      </c>
      <c r="F55" s="33"/>
      <c r="G55" s="33"/>
      <c r="H55" s="32" t="str">
        <f t="shared" si="11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Input'!$G$26/'Data Input'!$G$32</f>
        <v>0</v>
      </c>
      <c r="E56" s="32" t="str">
        <f t="shared" si="10"/>
        <v/>
      </c>
      <c r="F56" s="33"/>
      <c r="G56" s="33"/>
      <c r="H56" s="32" t="str">
        <f t="shared" si="11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Input'!$G$26/'Data Input'!$G$32</f>
        <v>0</v>
      </c>
      <c r="E57" s="32" t="str">
        <f t="shared" si="10"/>
        <v/>
      </c>
      <c r="F57" s="33"/>
      <c r="G57" s="33"/>
      <c r="H57" s="32" t="str">
        <f t="shared" si="11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59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2">SUM(D50:D58)</f>
        <v>0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30"/>
      <c r="E62" s="33"/>
      <c r="F62" s="33"/>
      <c r="G62" s="33"/>
      <c r="H62" s="33"/>
      <c r="I62" s="33"/>
      <c r="J62" s="33"/>
      <c r="K62" s="33"/>
      <c r="L62" s="33"/>
      <c r="M62" s="33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Input'!H26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7ndFDmjv85dWKGQkYOiGpnYNehDuz893rcOFy+/a+8ORkNGh2+pSdKrNlDaZUnz56hpFufZjFNEvU7k/8lhsbw==" saltValue="x5scDip5wlb61THnn+DYSQ==" spinCount="100000" sheet="1" selectLockedCells="1"/>
  <protectedRanges>
    <protectedRange sqref="B3" name="Name"/>
    <protectedRange sqref="B64" name="Fee_1"/>
    <protectedRange sqref="B50:C58" name="Time_1"/>
    <protectedRange sqref="I50:M58 F54:G58 G50:G53" name="Range_1"/>
    <protectedRange sqref="B10:C24" name="Time_1_2"/>
    <protectedRange sqref="G10:G24 I10:M24" name="Range_1_2"/>
    <protectedRange sqref="B28:C42" name="Time_1_3"/>
    <protectedRange sqref="G28:G42 I28:M42" name="Range_1_3"/>
    <protectedRange sqref="F10:F24" name="Range_1_1_1"/>
    <protectedRange sqref="F28:F42" name="Range_1_1_1_1"/>
  </protectedRanges>
  <mergeCells count="3">
    <mergeCell ref="E8:J8"/>
    <mergeCell ref="L7:M8"/>
    <mergeCell ref="B1:D1"/>
  </mergeCells>
  <phoneticPr fontId="4" type="noConversion"/>
  <pageMargins left="0.75" right="0.75" top="1" bottom="1" header="0.5" footer="0.5"/>
  <pageSetup scale="68" orientation="landscape" r:id="rId1"/>
  <headerFooter alignWithMargins="0"/>
  <ignoredErrors>
    <ignoredError sqref="B1:D2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68"/>
  <sheetViews>
    <sheetView showGridLines="0" topLeftCell="A34" zoomScaleNormal="100" workbookViewId="0">
      <selection activeCell="J50" sqref="J50"/>
    </sheetView>
  </sheetViews>
  <sheetFormatPr defaultColWidth="22" defaultRowHeight="12.75" x14ac:dyDescent="0.2"/>
  <cols>
    <col min="1" max="1" width="21.875" style="15" customWidth="1"/>
    <col min="2" max="2" width="25.75" style="14" bestFit="1" customWidth="1"/>
    <col min="3" max="3" width="9.875" style="14" customWidth="1"/>
    <col min="4" max="4" width="17.375" style="24" customWidth="1"/>
    <col min="5" max="5" width="11.875" style="14" customWidth="1"/>
    <col min="6" max="10" width="11.875" style="15" customWidth="1"/>
    <col min="11" max="13" width="8.5" style="15" customWidth="1"/>
    <col min="14" max="14" width="6.125" style="15" hidden="1" customWidth="1"/>
    <col min="15" max="16384" width="22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N3" s="15">
        <v>3.2000000000000001E-2</v>
      </c>
    </row>
    <row r="4" spans="1:14" x14ac:dyDescent="0.2">
      <c r="A4" s="12" t="s">
        <v>106</v>
      </c>
      <c r="B4" s="88" t="s">
        <v>125</v>
      </c>
      <c r="C4" s="17"/>
      <c r="D4" s="22"/>
      <c r="E4" s="19"/>
      <c r="J4" s="15" t="s">
        <v>130</v>
      </c>
      <c r="L4" s="15" t="s">
        <v>128</v>
      </c>
      <c r="N4" s="15">
        <v>1.9E-2</v>
      </c>
    </row>
    <row r="5" spans="1:14" ht="12.75" customHeight="1" x14ac:dyDescent="0.2">
      <c r="A5" s="12" t="s">
        <v>16</v>
      </c>
      <c r="B5" s="89" t="s">
        <v>124</v>
      </c>
      <c r="C5" s="23"/>
      <c r="D5" s="23"/>
      <c r="E5" s="23"/>
      <c r="I5" s="15">
        <v>7000</v>
      </c>
      <c r="J5" s="15" t="s">
        <v>132</v>
      </c>
      <c r="L5" s="15" t="s">
        <v>131</v>
      </c>
      <c r="N5" s="15">
        <v>0.06</v>
      </c>
    </row>
    <row r="6" spans="1:14" x14ac:dyDescent="0.2">
      <c r="A6" s="12" t="s">
        <v>105</v>
      </c>
      <c r="B6" s="78">
        <f>+'Data Input'!G27</f>
        <v>40000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61" t="s">
        <v>9</v>
      </c>
      <c r="E9" s="80" t="s">
        <v>2</v>
      </c>
      <c r="F9" s="81" t="s">
        <v>28</v>
      </c>
      <c r="G9" s="81" t="s">
        <v>29</v>
      </c>
      <c r="H9" s="81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33"/>
      <c r="H11" s="134" t="str">
        <f t="shared" ref="H11:H24" si="2">IF(C11,(D11)*$N$8,"")</f>
        <v/>
      </c>
      <c r="I11" s="79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33"/>
      <c r="H12" s="134" t="str">
        <f t="shared" si="2"/>
        <v/>
      </c>
      <c r="I12" s="79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33"/>
      <c r="H13" s="134" t="str">
        <f t="shared" si="2"/>
        <v/>
      </c>
      <c r="I13" s="79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33"/>
      <c r="H14" s="134" t="str">
        <f t="shared" si="2"/>
        <v/>
      </c>
      <c r="I14" s="79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33"/>
      <c r="H15" s="134" t="str">
        <f t="shared" si="2"/>
        <v/>
      </c>
      <c r="I15" s="79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33"/>
      <c r="H16" s="134" t="str">
        <f t="shared" si="2"/>
        <v/>
      </c>
      <c r="I16" s="79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33"/>
      <c r="H17" s="134" t="str">
        <f t="shared" si="2"/>
        <v/>
      </c>
      <c r="I17" s="79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33"/>
      <c r="H18" s="134" t="str">
        <f t="shared" si="2"/>
        <v/>
      </c>
      <c r="I18" s="79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33"/>
      <c r="H19" s="134" t="str">
        <f t="shared" si="2"/>
        <v/>
      </c>
      <c r="I19" s="79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33"/>
      <c r="H20" s="134" t="str">
        <f t="shared" si="2"/>
        <v/>
      </c>
      <c r="I20" s="79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33"/>
      <c r="H21" s="134" t="str">
        <f t="shared" si="2"/>
        <v/>
      </c>
      <c r="I21" s="79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33"/>
      <c r="H22" s="134" t="str">
        <f t="shared" si="2"/>
        <v/>
      </c>
      <c r="I22" s="79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33"/>
      <c r="H23" s="134" t="str">
        <f t="shared" si="2"/>
        <v/>
      </c>
      <c r="I23" s="79"/>
      <c r="J23" s="30"/>
      <c r="K23" s="30"/>
      <c r="L23" s="30"/>
      <c r="M23" s="30"/>
    </row>
    <row r="24" spans="1:13" x14ac:dyDescent="0.2">
      <c r="A24" s="29"/>
      <c r="B24" s="30"/>
      <c r="C24" s="31"/>
      <c r="D24" s="129" t="str">
        <f t="shared" si="0"/>
        <v/>
      </c>
      <c r="E24" s="34" t="str">
        <f t="shared" si="1"/>
        <v/>
      </c>
      <c r="F24" s="30"/>
      <c r="G24" s="30"/>
      <c r="H24" s="128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32">
        <f t="shared" si="3"/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33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4">IF(B29,B29*C29,"")</f>
        <v/>
      </c>
      <c r="E29" s="64" t="str">
        <f t="shared" ref="E29:E42" si="5">IF(B29,(D29)*$N$7,"")</f>
        <v/>
      </c>
      <c r="F29" s="30"/>
      <c r="G29" s="133"/>
      <c r="H29" s="134" t="str">
        <f t="shared" ref="H29:H42" si="6">IF(C29,(D29)*$N$8,"")</f>
        <v/>
      </c>
      <c r="I29" s="79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4"/>
        <v/>
      </c>
      <c r="E30" s="64" t="str">
        <f t="shared" si="5"/>
        <v/>
      </c>
      <c r="F30" s="30"/>
      <c r="G30" s="133"/>
      <c r="H30" s="134" t="str">
        <f t="shared" si="6"/>
        <v/>
      </c>
      <c r="I30" s="79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4"/>
        <v/>
      </c>
      <c r="E31" s="64" t="str">
        <f t="shared" si="5"/>
        <v/>
      </c>
      <c r="F31" s="30"/>
      <c r="G31" s="133"/>
      <c r="H31" s="134" t="str">
        <f t="shared" si="6"/>
        <v/>
      </c>
      <c r="I31" s="79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4"/>
        <v/>
      </c>
      <c r="E32" s="64" t="str">
        <f t="shared" si="5"/>
        <v/>
      </c>
      <c r="F32" s="30"/>
      <c r="G32" s="133"/>
      <c r="H32" s="134" t="str">
        <f t="shared" si="6"/>
        <v/>
      </c>
      <c r="I32" s="79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4"/>
        <v/>
      </c>
      <c r="E33" s="64" t="str">
        <f t="shared" si="5"/>
        <v/>
      </c>
      <c r="F33" s="30"/>
      <c r="G33" s="133"/>
      <c r="H33" s="134" t="str">
        <f t="shared" si="6"/>
        <v/>
      </c>
      <c r="I33" s="79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4"/>
        <v/>
      </c>
      <c r="E34" s="64" t="str">
        <f t="shared" si="5"/>
        <v/>
      </c>
      <c r="F34" s="30"/>
      <c r="G34" s="133"/>
      <c r="H34" s="134" t="str">
        <f t="shared" si="6"/>
        <v/>
      </c>
      <c r="I34" s="79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4"/>
        <v/>
      </c>
      <c r="E35" s="64" t="str">
        <f t="shared" si="5"/>
        <v/>
      </c>
      <c r="F35" s="30"/>
      <c r="G35" s="133"/>
      <c r="H35" s="134" t="str">
        <f t="shared" si="6"/>
        <v/>
      </c>
      <c r="I35" s="79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4"/>
        <v/>
      </c>
      <c r="E36" s="64" t="str">
        <f t="shared" si="5"/>
        <v/>
      </c>
      <c r="F36" s="30"/>
      <c r="G36" s="133"/>
      <c r="H36" s="134" t="str">
        <f t="shared" si="6"/>
        <v/>
      </c>
      <c r="I36" s="79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4"/>
        <v/>
      </c>
      <c r="E37" s="64" t="str">
        <f t="shared" si="5"/>
        <v/>
      </c>
      <c r="F37" s="30"/>
      <c r="G37" s="133"/>
      <c r="H37" s="134" t="str">
        <f t="shared" si="6"/>
        <v/>
      </c>
      <c r="I37" s="79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4"/>
        <v/>
      </c>
      <c r="E38" s="64" t="str">
        <f t="shared" si="5"/>
        <v/>
      </c>
      <c r="F38" s="30"/>
      <c r="G38" s="133"/>
      <c r="H38" s="134" t="str">
        <f t="shared" si="6"/>
        <v/>
      </c>
      <c r="I38" s="79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4"/>
        <v/>
      </c>
      <c r="E39" s="64" t="str">
        <f t="shared" si="5"/>
        <v/>
      </c>
      <c r="F39" s="30"/>
      <c r="G39" s="133"/>
      <c r="H39" s="134" t="str">
        <f t="shared" si="6"/>
        <v/>
      </c>
      <c r="I39" s="79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4"/>
        <v/>
      </c>
      <c r="E40" s="64" t="str">
        <f t="shared" si="5"/>
        <v/>
      </c>
      <c r="F40" s="30"/>
      <c r="G40" s="133"/>
      <c r="H40" s="134" t="str">
        <f t="shared" si="6"/>
        <v/>
      </c>
      <c r="I40" s="79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4"/>
        <v/>
      </c>
      <c r="E41" s="64" t="str">
        <f t="shared" si="5"/>
        <v/>
      </c>
      <c r="F41" s="30"/>
      <c r="G41" s="133"/>
      <c r="H41" s="134" t="str">
        <f t="shared" si="6"/>
        <v/>
      </c>
      <c r="I41" s="79"/>
      <c r="J41" s="30"/>
      <c r="K41" s="30"/>
      <c r="L41" s="40"/>
      <c r="M41" s="40"/>
    </row>
    <row r="42" spans="1:13" x14ac:dyDescent="0.2">
      <c r="A42" s="41"/>
      <c r="B42" s="30"/>
      <c r="C42" s="39"/>
      <c r="D42" s="129" t="str">
        <f t="shared" si="4"/>
        <v/>
      </c>
      <c r="E42" s="34" t="str">
        <f t="shared" si="5"/>
        <v/>
      </c>
      <c r="F42" s="30"/>
      <c r="G42" s="30"/>
      <c r="H42" s="128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7">SUM(C28:C42)</f>
        <v>0</v>
      </c>
      <c r="D43" s="32">
        <f t="shared" si="7"/>
        <v>0</v>
      </c>
      <c r="E43" s="32">
        <f t="shared" si="7"/>
        <v>0</v>
      </c>
      <c r="F43" s="3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8">SUM(E25+E43)</f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9">+C45*$N$9</f>
        <v>0</v>
      </c>
      <c r="D47" s="46">
        <f t="shared" si="9"/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 t="shared" si="9"/>
        <v>0</v>
      </c>
      <c r="L47" s="38"/>
      <c r="M47" s="38"/>
    </row>
    <row r="48" spans="1:13" ht="13.5" thickTop="1" x14ac:dyDescent="0.2"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Input'!$G$27/'Data Input'!$G$32</f>
        <v>0</v>
      </c>
      <c r="E50" s="32" t="str">
        <f>IF(D50,(D50)*$N$7,"")</f>
        <v/>
      </c>
      <c r="F50" s="49"/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Input'!$G$27/'Data Input'!$G$32</f>
        <v>0</v>
      </c>
      <c r="E51" s="32" t="str">
        <f t="shared" ref="E51:E57" si="10">IF(D51,(D51)*$N$7,"")</f>
        <v/>
      </c>
      <c r="F51" s="49"/>
      <c r="G51" s="33"/>
      <c r="H51" s="32" t="str">
        <f t="shared" ref="H51:H57" si="11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Input'!$G$27/'Data Input'!$G$32</f>
        <v>0</v>
      </c>
      <c r="E52" s="32" t="str">
        <f t="shared" si="10"/>
        <v/>
      </c>
      <c r="F52" s="49"/>
      <c r="G52" s="33"/>
      <c r="H52" s="32" t="str">
        <f t="shared" si="11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Input'!$G$27/'Data Input'!$G$32</f>
        <v>0</v>
      </c>
      <c r="E53" s="32" t="str">
        <f t="shared" si="10"/>
        <v/>
      </c>
      <c r="F53" s="49"/>
      <c r="G53" s="33"/>
      <c r="H53" s="32" t="str">
        <f t="shared" si="11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Input'!$G$27/'Data Input'!$G$32</f>
        <v>0</v>
      </c>
      <c r="E54" s="32" t="str">
        <f t="shared" si="10"/>
        <v/>
      </c>
      <c r="F54" s="33"/>
      <c r="G54" s="33"/>
      <c r="H54" s="32" t="str">
        <f t="shared" si="11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Input'!$G$27/'Data Input'!$G$32</f>
        <v>0</v>
      </c>
      <c r="E55" s="32" t="str">
        <f t="shared" si="10"/>
        <v/>
      </c>
      <c r="F55" s="33"/>
      <c r="G55" s="33"/>
      <c r="H55" s="32" t="str">
        <f t="shared" si="11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Input'!$G$27/'Data Input'!$G$32</f>
        <v>0</v>
      </c>
      <c r="E56" s="32" t="str">
        <f t="shared" si="10"/>
        <v/>
      </c>
      <c r="F56" s="33"/>
      <c r="G56" s="33"/>
      <c r="H56" s="32" t="str">
        <f t="shared" si="11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Input'!$G$27/'Data Input'!$G$32</f>
        <v>0</v>
      </c>
      <c r="E57" s="32" t="str">
        <f t="shared" si="10"/>
        <v/>
      </c>
      <c r="F57" s="33"/>
      <c r="G57" s="33"/>
      <c r="H57" s="32" t="str">
        <f t="shared" si="11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59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2">SUM(D50:D58)</f>
        <v>0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72"/>
      <c r="E62" s="24"/>
      <c r="F62" s="24"/>
      <c r="G62" s="24"/>
      <c r="H62" s="52"/>
      <c r="I62" s="24"/>
      <c r="J62" s="24"/>
      <c r="K62" s="24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Input'!H27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>
      <c r="D68" s="33"/>
      <c r="E68" s="33"/>
      <c r="F68" s="33"/>
      <c r="G68" s="33"/>
      <c r="H68" s="33"/>
      <c r="I68" s="33"/>
      <c r="J68" s="14"/>
      <c r="K68" s="14"/>
    </row>
  </sheetData>
  <sheetProtection algorithmName="SHA-512" hashValue="1GlcmjBaEfE4DLQo2MXU+Tz7y0SreYCyhQ7J7lXxynO+E+cZw4fM0RUiHW+CJtjuFXDhjzHXQAv83IZjwmD41A==" saltValue="GI3qyP9KZHsTqEm8jOuvFQ==" spinCount="100000" sheet="1" selectLockedCells="1"/>
  <protectedRanges>
    <protectedRange sqref="B3" name="Name"/>
    <protectedRange sqref="B62 B64" name="Fee_1"/>
    <protectedRange sqref="B50:C58" name="Time_1"/>
    <protectedRange sqref="I50:M58 F54:G58 G50:G53" name="Range"/>
    <protectedRange sqref="B10:C24" name="Time_1_2"/>
    <protectedRange sqref="G10:G24 I10:M24" name="Range_1_2"/>
    <protectedRange sqref="B28:C42" name="Time_1_3"/>
    <protectedRange sqref="G28:G42 I28:M42" name="Range_1_1"/>
    <protectedRange sqref="F10:F24" name="Range_1_1_1"/>
    <protectedRange sqref="F28:F42" name="Range_1_1_1_1"/>
  </protectedRanges>
  <mergeCells count="3">
    <mergeCell ref="B1:D1"/>
    <mergeCell ref="L7:M8"/>
    <mergeCell ref="E8:J8"/>
  </mergeCells>
  <pageMargins left="0.75" right="0.75" top="1" bottom="1" header="0.5" footer="0.5"/>
  <pageSetup scale="64" orientation="landscape" r:id="rId1"/>
  <headerFooter alignWithMargins="0"/>
  <ignoredErrors>
    <ignoredError sqref="B1:D2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N68"/>
  <sheetViews>
    <sheetView showGridLines="0" zoomScaleNormal="100" workbookViewId="0">
      <selection activeCell="F28" activeCellId="1" sqref="F10:F24 F28:F42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9.125" style="24" customWidth="1"/>
    <col min="5" max="5" width="11.875" style="14" customWidth="1"/>
    <col min="6" max="10" width="11.875" style="15" customWidth="1"/>
    <col min="11" max="13" width="8.5" style="15" customWidth="1"/>
    <col min="14" max="14" width="5.625" style="15" hidden="1" customWidth="1"/>
    <col min="15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N3" s="15">
        <v>3.2000000000000001E-2</v>
      </c>
    </row>
    <row r="4" spans="1:14" x14ac:dyDescent="0.2">
      <c r="A4" s="12" t="s">
        <v>106</v>
      </c>
      <c r="B4" s="88" t="s">
        <v>127</v>
      </c>
      <c r="C4" s="17"/>
      <c r="D4" s="22"/>
      <c r="E4" s="19"/>
      <c r="J4" s="15" t="s">
        <v>130</v>
      </c>
      <c r="L4" s="15" t="s">
        <v>128</v>
      </c>
      <c r="N4" s="15">
        <v>1.9E-2</v>
      </c>
    </row>
    <row r="5" spans="1:14" x14ac:dyDescent="0.2">
      <c r="A5" s="12" t="s">
        <v>16</v>
      </c>
      <c r="B5" s="89" t="s">
        <v>126</v>
      </c>
      <c r="C5" s="23"/>
      <c r="D5" s="23"/>
      <c r="E5" s="23"/>
      <c r="I5" s="15">
        <v>7000</v>
      </c>
      <c r="J5" s="15" t="s">
        <v>132</v>
      </c>
      <c r="L5" s="15" t="s">
        <v>131</v>
      </c>
      <c r="N5" s="15">
        <v>0.06</v>
      </c>
    </row>
    <row r="6" spans="1:14" x14ac:dyDescent="0.2">
      <c r="A6" s="12" t="s">
        <v>105</v>
      </c>
      <c r="B6" s="78">
        <f>+'Data Input'!G28</f>
        <v>31684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61" t="s">
        <v>9</v>
      </c>
      <c r="E9" s="80" t="s">
        <v>2</v>
      </c>
      <c r="F9" s="81" t="s">
        <v>28</v>
      </c>
      <c r="G9" s="81" t="s">
        <v>29</v>
      </c>
      <c r="H9" s="81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 t="shared" ref="E10" si="0">IF(C10,C10*D10,"")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3" si="1">IF(B11,B11*C11,"")</f>
        <v/>
      </c>
      <c r="E11" s="64" t="str">
        <f t="shared" ref="E11:E24" si="2">IF(C11,C11*D11,"")</f>
        <v/>
      </c>
      <c r="F11" s="30"/>
      <c r="G11" s="133"/>
      <c r="H11" s="134" t="str">
        <f t="shared" ref="H11:H24" si="3">IF(C11,(D11)*$N$8,"")</f>
        <v/>
      </c>
      <c r="I11" s="79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1"/>
        <v/>
      </c>
      <c r="E12" s="64" t="str">
        <f t="shared" si="2"/>
        <v/>
      </c>
      <c r="F12" s="30"/>
      <c r="G12" s="133"/>
      <c r="H12" s="134" t="str">
        <f t="shared" si="3"/>
        <v/>
      </c>
      <c r="I12" s="79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1"/>
        <v/>
      </c>
      <c r="E13" s="64" t="str">
        <f t="shared" si="2"/>
        <v/>
      </c>
      <c r="F13" s="30"/>
      <c r="G13" s="133"/>
      <c r="H13" s="134" t="str">
        <f t="shared" si="3"/>
        <v/>
      </c>
      <c r="I13" s="79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1"/>
        <v/>
      </c>
      <c r="E14" s="64" t="str">
        <f t="shared" si="2"/>
        <v/>
      </c>
      <c r="F14" s="30"/>
      <c r="G14" s="133"/>
      <c r="H14" s="134" t="str">
        <f t="shared" si="3"/>
        <v/>
      </c>
      <c r="I14" s="79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1"/>
        <v/>
      </c>
      <c r="E15" s="64" t="str">
        <f t="shared" si="2"/>
        <v/>
      </c>
      <c r="F15" s="30"/>
      <c r="G15" s="133"/>
      <c r="H15" s="134" t="str">
        <f t="shared" si="3"/>
        <v/>
      </c>
      <c r="I15" s="79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1"/>
        <v/>
      </c>
      <c r="E16" s="64" t="str">
        <f t="shared" si="2"/>
        <v/>
      </c>
      <c r="F16" s="30"/>
      <c r="G16" s="133"/>
      <c r="H16" s="134" t="str">
        <f t="shared" si="3"/>
        <v/>
      </c>
      <c r="I16" s="79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1"/>
        <v/>
      </c>
      <c r="E17" s="64" t="str">
        <f t="shared" si="2"/>
        <v/>
      </c>
      <c r="F17" s="30"/>
      <c r="G17" s="133"/>
      <c r="H17" s="134" t="str">
        <f t="shared" si="3"/>
        <v/>
      </c>
      <c r="I17" s="79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1"/>
        <v/>
      </c>
      <c r="E18" s="64" t="str">
        <f t="shared" si="2"/>
        <v/>
      </c>
      <c r="F18" s="30"/>
      <c r="G18" s="133"/>
      <c r="H18" s="134" t="str">
        <f t="shared" si="3"/>
        <v/>
      </c>
      <c r="I18" s="79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1"/>
        <v/>
      </c>
      <c r="E19" s="64" t="str">
        <f t="shared" si="2"/>
        <v/>
      </c>
      <c r="F19" s="30"/>
      <c r="G19" s="133"/>
      <c r="H19" s="134" t="str">
        <f t="shared" si="3"/>
        <v/>
      </c>
      <c r="I19" s="79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1"/>
        <v/>
      </c>
      <c r="E20" s="64" t="str">
        <f t="shared" si="2"/>
        <v/>
      </c>
      <c r="F20" s="30"/>
      <c r="G20" s="133"/>
      <c r="H20" s="134" t="str">
        <f t="shared" si="3"/>
        <v/>
      </c>
      <c r="I20" s="79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1"/>
        <v/>
      </c>
      <c r="E21" s="64" t="str">
        <f t="shared" si="2"/>
        <v/>
      </c>
      <c r="F21" s="30"/>
      <c r="G21" s="133"/>
      <c r="H21" s="134" t="str">
        <f t="shared" si="3"/>
        <v/>
      </c>
      <c r="I21" s="79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1"/>
        <v/>
      </c>
      <c r="E22" s="64" t="str">
        <f t="shared" si="2"/>
        <v/>
      </c>
      <c r="F22" s="30"/>
      <c r="G22" s="133"/>
      <c r="H22" s="134" t="str">
        <f t="shared" si="3"/>
        <v/>
      </c>
      <c r="I22" s="79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1"/>
        <v/>
      </c>
      <c r="E23" s="64" t="str">
        <f t="shared" si="2"/>
        <v/>
      </c>
      <c r="F23" s="30"/>
      <c r="G23" s="133"/>
      <c r="H23" s="134" t="str">
        <f t="shared" si="3"/>
        <v/>
      </c>
      <c r="I23" s="79"/>
      <c r="J23" s="30"/>
      <c r="K23" s="30"/>
      <c r="L23" s="30"/>
      <c r="M23" s="30"/>
    </row>
    <row r="24" spans="1:13" x14ac:dyDescent="0.2">
      <c r="A24" s="29"/>
      <c r="B24" s="30"/>
      <c r="C24" s="31"/>
      <c r="D24" s="129" t="str">
        <f>IF(B24,B24*C24,"")</f>
        <v/>
      </c>
      <c r="E24" s="34" t="str">
        <f t="shared" si="2"/>
        <v/>
      </c>
      <c r="F24" s="30"/>
      <c r="G24" s="30"/>
      <c r="H24" s="128" t="str">
        <f t="shared" si="3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4">SUM(C10:C24)</f>
        <v>0</v>
      </c>
      <c r="D25" s="32">
        <f t="shared" si="4"/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 t="shared" si="4"/>
        <v>0</v>
      </c>
      <c r="I25" s="32">
        <f t="shared" si="4"/>
        <v>0</v>
      </c>
      <c r="J25" s="32">
        <f t="shared" si="4"/>
        <v>0</v>
      </c>
      <c r="K25" s="32">
        <f t="shared" si="4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33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5">IF(B29,B29*C29,"")</f>
        <v/>
      </c>
      <c r="E29" s="64" t="str">
        <f t="shared" ref="E29:E42" si="6">IF(B29,(D29)*$N$7,"")</f>
        <v/>
      </c>
      <c r="F29" s="30"/>
      <c r="G29" s="133"/>
      <c r="H29" s="134" t="str">
        <f t="shared" ref="H29:H42" si="7">IF(C29,(D29)*$N$8,"")</f>
        <v/>
      </c>
      <c r="I29" s="79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5"/>
        <v/>
      </c>
      <c r="E30" s="64" t="str">
        <f t="shared" si="6"/>
        <v/>
      </c>
      <c r="F30" s="30"/>
      <c r="G30" s="133"/>
      <c r="H30" s="134" t="str">
        <f t="shared" si="7"/>
        <v/>
      </c>
      <c r="I30" s="79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5"/>
        <v/>
      </c>
      <c r="E31" s="64" t="str">
        <f t="shared" si="6"/>
        <v/>
      </c>
      <c r="F31" s="30"/>
      <c r="G31" s="133"/>
      <c r="H31" s="134" t="str">
        <f t="shared" si="7"/>
        <v/>
      </c>
      <c r="I31" s="79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5"/>
        <v/>
      </c>
      <c r="E32" s="64" t="str">
        <f t="shared" si="6"/>
        <v/>
      </c>
      <c r="F32" s="30"/>
      <c r="G32" s="133"/>
      <c r="H32" s="134" t="str">
        <f t="shared" si="7"/>
        <v/>
      </c>
      <c r="I32" s="79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5"/>
        <v/>
      </c>
      <c r="E33" s="64" t="str">
        <f t="shared" si="6"/>
        <v/>
      </c>
      <c r="F33" s="30"/>
      <c r="G33" s="133"/>
      <c r="H33" s="134" t="str">
        <f t="shared" si="7"/>
        <v/>
      </c>
      <c r="I33" s="79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5"/>
        <v/>
      </c>
      <c r="E34" s="64" t="str">
        <f t="shared" si="6"/>
        <v/>
      </c>
      <c r="F34" s="30"/>
      <c r="G34" s="133"/>
      <c r="H34" s="134" t="str">
        <f t="shared" si="7"/>
        <v/>
      </c>
      <c r="I34" s="79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5"/>
        <v/>
      </c>
      <c r="E35" s="64" t="str">
        <f t="shared" si="6"/>
        <v/>
      </c>
      <c r="F35" s="30"/>
      <c r="G35" s="133"/>
      <c r="H35" s="134" t="str">
        <f t="shared" si="7"/>
        <v/>
      </c>
      <c r="I35" s="79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5"/>
        <v/>
      </c>
      <c r="E36" s="64" t="str">
        <f t="shared" si="6"/>
        <v/>
      </c>
      <c r="F36" s="30"/>
      <c r="G36" s="133"/>
      <c r="H36" s="134" t="str">
        <f t="shared" si="7"/>
        <v/>
      </c>
      <c r="I36" s="79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5"/>
        <v/>
      </c>
      <c r="E37" s="64" t="str">
        <f t="shared" si="6"/>
        <v/>
      </c>
      <c r="F37" s="30"/>
      <c r="G37" s="133"/>
      <c r="H37" s="134" t="str">
        <f t="shared" si="7"/>
        <v/>
      </c>
      <c r="I37" s="79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5"/>
        <v/>
      </c>
      <c r="E38" s="64" t="str">
        <f t="shared" si="6"/>
        <v/>
      </c>
      <c r="F38" s="30"/>
      <c r="G38" s="133"/>
      <c r="H38" s="134" t="str">
        <f t="shared" si="7"/>
        <v/>
      </c>
      <c r="I38" s="79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5"/>
        <v/>
      </c>
      <c r="E39" s="64" t="str">
        <f t="shared" si="6"/>
        <v/>
      </c>
      <c r="F39" s="30"/>
      <c r="G39" s="133"/>
      <c r="H39" s="134" t="str">
        <f t="shared" si="7"/>
        <v/>
      </c>
      <c r="I39" s="79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5"/>
        <v/>
      </c>
      <c r="E40" s="64" t="str">
        <f t="shared" si="6"/>
        <v/>
      </c>
      <c r="F40" s="30"/>
      <c r="G40" s="133"/>
      <c r="H40" s="134" t="str">
        <f t="shared" si="7"/>
        <v/>
      </c>
      <c r="I40" s="79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5"/>
        <v/>
      </c>
      <c r="E41" s="64" t="str">
        <f t="shared" si="6"/>
        <v/>
      </c>
      <c r="F41" s="30"/>
      <c r="G41" s="133"/>
      <c r="H41" s="134" t="str">
        <f t="shared" si="7"/>
        <v/>
      </c>
      <c r="I41" s="79"/>
      <c r="J41" s="30"/>
      <c r="K41" s="30"/>
      <c r="L41" s="40"/>
      <c r="M41" s="40"/>
    </row>
    <row r="42" spans="1:13" x14ac:dyDescent="0.2">
      <c r="A42" s="41"/>
      <c r="B42" s="30"/>
      <c r="C42" s="39"/>
      <c r="D42" s="129" t="str">
        <f t="shared" si="5"/>
        <v/>
      </c>
      <c r="E42" s="34" t="str">
        <f t="shared" si="6"/>
        <v/>
      </c>
      <c r="F42" s="30"/>
      <c r="G42" s="30"/>
      <c r="H42" s="128" t="str">
        <f t="shared" si="7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8">SUM(C28:C42)</f>
        <v>0</v>
      </c>
      <c r="D43" s="32">
        <f t="shared" si="8"/>
        <v>0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0</v>
      </c>
      <c r="J43" s="32">
        <f t="shared" si="8"/>
        <v>0</v>
      </c>
      <c r="K43" s="32">
        <f t="shared" si="8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9">SUM(E25+E43)</f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10">+C45*$N$9</f>
        <v>0</v>
      </c>
      <c r="D47" s="46">
        <f t="shared" si="10"/>
        <v>0</v>
      </c>
      <c r="E47" s="46">
        <f t="shared" si="10"/>
        <v>0</v>
      </c>
      <c r="F47" s="46">
        <f t="shared" si="10"/>
        <v>0</v>
      </c>
      <c r="G47" s="46">
        <f t="shared" si="10"/>
        <v>0</v>
      </c>
      <c r="H47" s="46">
        <f t="shared" si="10"/>
        <v>0</v>
      </c>
      <c r="I47" s="46">
        <f t="shared" si="10"/>
        <v>0</v>
      </c>
      <c r="J47" s="46">
        <f t="shared" si="10"/>
        <v>0</v>
      </c>
      <c r="K47" s="46">
        <f t="shared" si="10"/>
        <v>0</v>
      </c>
      <c r="L47" s="38"/>
      <c r="M47" s="38"/>
    </row>
    <row r="48" spans="1:13" ht="13.5" thickTop="1" x14ac:dyDescent="0.2"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Input'!$G$28/'Data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Input'!$G$28/'Data Input'!$G$32</f>
        <v>0</v>
      </c>
      <c r="E51" s="32" t="str">
        <f t="shared" ref="E51:E57" si="11">IF(D51,(D51)*$N$7,"")</f>
        <v/>
      </c>
      <c r="F51" s="49"/>
      <c r="G51" s="33"/>
      <c r="H51" s="32" t="str">
        <f t="shared" ref="H51:H57" si="12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Input'!$G$28/'Data Input'!$G$32</f>
        <v>0</v>
      </c>
      <c r="E52" s="32" t="str">
        <f t="shared" si="11"/>
        <v/>
      </c>
      <c r="F52" s="49"/>
      <c r="G52" s="33"/>
      <c r="H52" s="32" t="str">
        <f t="shared" si="12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Input'!$G$28/'Data Input'!$G$32</f>
        <v>0</v>
      </c>
      <c r="E53" s="32" t="str">
        <f t="shared" si="11"/>
        <v/>
      </c>
      <c r="F53" s="49"/>
      <c r="G53" s="33"/>
      <c r="H53" s="32" t="str">
        <f t="shared" si="12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Input'!$G$28/'Data Input'!$G$32</f>
        <v>0</v>
      </c>
      <c r="E54" s="32" t="str">
        <f t="shared" si="11"/>
        <v/>
      </c>
      <c r="F54" s="33"/>
      <c r="G54" s="33"/>
      <c r="H54" s="32" t="str">
        <f t="shared" si="12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Input'!$G$28/'Data Input'!$G$32</f>
        <v>0</v>
      </c>
      <c r="E55" s="32" t="str">
        <f t="shared" si="11"/>
        <v/>
      </c>
      <c r="F55" s="33"/>
      <c r="G55" s="33"/>
      <c r="H55" s="32" t="str">
        <f t="shared" si="12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Input'!$G$28/'Data Input'!$G$32</f>
        <v>0</v>
      </c>
      <c r="E56" s="32" t="str">
        <f t="shared" si="11"/>
        <v/>
      </c>
      <c r="F56" s="33"/>
      <c r="G56" s="33"/>
      <c r="H56" s="32" t="str">
        <f t="shared" si="12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Input'!$G$28/'Data Input'!$G$32</f>
        <v>0</v>
      </c>
      <c r="E57" s="32" t="str">
        <f t="shared" si="11"/>
        <v/>
      </c>
      <c r="F57" s="33"/>
      <c r="G57" s="33"/>
      <c r="H57" s="32" t="str">
        <f t="shared" si="12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59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3">SUM(D50:D58)</f>
        <v>0</v>
      </c>
      <c r="E59" s="32">
        <f t="shared" si="13"/>
        <v>0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72"/>
      <c r="E62" s="24"/>
      <c r="F62" s="24"/>
      <c r="G62" s="24"/>
      <c r="H62" s="52"/>
      <c r="I62" s="24"/>
      <c r="J62" s="24"/>
      <c r="K62" s="24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Input'!H28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lnS7h5AWL8FnsoaRKdEaLUw3Q94K6lqq6BKTqt9K6vSbRr8xmMHZRDwa+Xya5yscIP+iMAqT9HGQd4C/i0niIA==" saltValue="s7xvqnJMuUhm9dM8r4Edyg==" spinCount="100000" sheet="1" selectLockedCells="1"/>
  <protectedRanges>
    <protectedRange sqref="B3" name="Name"/>
    <protectedRange sqref="B62 B64" name="Fee_1"/>
    <protectedRange sqref="B50:C58" name="Time_1"/>
    <protectedRange sqref="I50:M58 F54:G58 G50:G53" name="Range"/>
    <protectedRange sqref="B10:C24" name="Time_1_2"/>
    <protectedRange sqref="G10:G24 I10:M24" name="Range_1_2"/>
    <protectedRange sqref="B28:C42" name="Time_1_1"/>
    <protectedRange sqref="G28:G42 I28:M42" name="Range_1"/>
    <protectedRange sqref="F10:F24 F28:F42" name="Range_1_1_1_1"/>
  </protectedRanges>
  <mergeCells count="3">
    <mergeCell ref="B1:D1"/>
    <mergeCell ref="L7:M8"/>
    <mergeCell ref="E8:J8"/>
  </mergeCells>
  <pageMargins left="0.75" right="0.75" top="1" bottom="1" header="0.5" footer="0.5"/>
  <pageSetup scale="67" orientation="landscape" r:id="rId1"/>
  <headerFooter alignWithMargins="0"/>
  <ignoredErrors>
    <ignoredError sqref="B1:D2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N68"/>
  <sheetViews>
    <sheetView showGridLines="0" topLeftCell="A34" zoomScaleNormal="100" workbookViewId="0">
      <selection activeCell="J55" sqref="J55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9.125" style="24" customWidth="1"/>
    <col min="5" max="5" width="11.875" style="14" customWidth="1"/>
    <col min="6" max="10" width="11.875" style="15" customWidth="1"/>
    <col min="11" max="13" width="8.5" style="15" customWidth="1"/>
    <col min="14" max="14" width="5.625" style="15" hidden="1" customWidth="1"/>
    <col min="15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N3" s="15">
        <v>3.2000000000000001E-2</v>
      </c>
    </row>
    <row r="4" spans="1:14" x14ac:dyDescent="0.2">
      <c r="A4" s="12" t="s">
        <v>106</v>
      </c>
      <c r="B4" s="17" t="s">
        <v>30</v>
      </c>
      <c r="C4" s="17"/>
      <c r="D4" s="22"/>
      <c r="E4" s="19"/>
      <c r="J4" s="15" t="s">
        <v>130</v>
      </c>
      <c r="L4" s="15" t="s">
        <v>128</v>
      </c>
      <c r="N4" s="15">
        <v>1.9E-2</v>
      </c>
    </row>
    <row r="5" spans="1:14" x14ac:dyDescent="0.2">
      <c r="A5" s="12" t="s">
        <v>16</v>
      </c>
      <c r="B5" s="17" t="s">
        <v>73</v>
      </c>
      <c r="C5" s="23"/>
      <c r="D5" s="23"/>
      <c r="E5" s="23"/>
      <c r="I5" s="15">
        <v>7000</v>
      </c>
      <c r="J5" s="15" t="s">
        <v>132</v>
      </c>
      <c r="L5" s="15" t="s">
        <v>131</v>
      </c>
      <c r="N5" s="15">
        <v>0.06</v>
      </c>
    </row>
    <row r="6" spans="1:14" x14ac:dyDescent="0.2">
      <c r="A6" s="12" t="s">
        <v>105</v>
      </c>
      <c r="B6" s="78">
        <f>+'Data Input'!G29</f>
        <v>128000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61" t="s">
        <v>9</v>
      </c>
      <c r="E9" s="80" t="s">
        <v>2</v>
      </c>
      <c r="F9" s="81" t="s">
        <v>28</v>
      </c>
      <c r="G9" s="81" t="s">
        <v>29</v>
      </c>
      <c r="H9" s="81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33"/>
      <c r="H11" s="134" t="str">
        <f t="shared" ref="H11:H24" si="2">IF(C11,(D11)*$N$8,"")</f>
        <v/>
      </c>
      <c r="I11" s="79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33"/>
      <c r="H12" s="134" t="str">
        <f t="shared" si="2"/>
        <v/>
      </c>
      <c r="I12" s="79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33"/>
      <c r="H13" s="134" t="str">
        <f t="shared" si="2"/>
        <v/>
      </c>
      <c r="I13" s="79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33"/>
      <c r="H14" s="134" t="str">
        <f t="shared" si="2"/>
        <v/>
      </c>
      <c r="I14" s="79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33"/>
      <c r="H15" s="134" t="str">
        <f t="shared" si="2"/>
        <v/>
      </c>
      <c r="I15" s="79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33"/>
      <c r="H16" s="134" t="str">
        <f t="shared" si="2"/>
        <v/>
      </c>
      <c r="I16" s="79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33"/>
      <c r="H17" s="134" t="str">
        <f t="shared" si="2"/>
        <v/>
      </c>
      <c r="I17" s="79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33"/>
      <c r="H18" s="134" t="str">
        <f t="shared" si="2"/>
        <v/>
      </c>
      <c r="I18" s="79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33"/>
      <c r="H19" s="134" t="str">
        <f t="shared" si="2"/>
        <v/>
      </c>
      <c r="I19" s="79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33"/>
      <c r="H20" s="134" t="str">
        <f t="shared" si="2"/>
        <v/>
      </c>
      <c r="I20" s="79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33"/>
      <c r="H21" s="134" t="str">
        <f t="shared" si="2"/>
        <v/>
      </c>
      <c r="I21" s="79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33"/>
      <c r="H22" s="134" t="str">
        <f t="shared" si="2"/>
        <v/>
      </c>
      <c r="I22" s="79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33"/>
      <c r="H23" s="134" t="str">
        <f t="shared" si="2"/>
        <v/>
      </c>
      <c r="I23" s="79"/>
      <c r="J23" s="30"/>
      <c r="K23" s="30"/>
      <c r="L23" s="30"/>
      <c r="M23" s="30"/>
    </row>
    <row r="24" spans="1:13" x14ac:dyDescent="0.2">
      <c r="A24" s="29"/>
      <c r="B24" s="30"/>
      <c r="C24" s="31"/>
      <c r="D24" s="129" t="str">
        <f t="shared" si="0"/>
        <v/>
      </c>
      <c r="E24" s="34" t="str">
        <f t="shared" si="1"/>
        <v/>
      </c>
      <c r="F24" s="30"/>
      <c r="G24" s="30"/>
      <c r="H24" s="128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32">
        <f t="shared" si="3"/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33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4">IF(B29,B29*C29,"")</f>
        <v/>
      </c>
      <c r="E29" s="64" t="str">
        <f t="shared" ref="E29:E42" si="5">IF(B29,(D29)*$N$7,"")</f>
        <v/>
      </c>
      <c r="F29" s="30"/>
      <c r="G29" s="133"/>
      <c r="H29" s="134" t="str">
        <f t="shared" ref="H29:H42" si="6">IF(C29,(D29)*$N$8,"")</f>
        <v/>
      </c>
      <c r="I29" s="79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4"/>
        <v/>
      </c>
      <c r="E30" s="64" t="str">
        <f t="shared" si="5"/>
        <v/>
      </c>
      <c r="F30" s="30"/>
      <c r="G30" s="133"/>
      <c r="H30" s="134" t="str">
        <f t="shared" si="6"/>
        <v/>
      </c>
      <c r="I30" s="79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4"/>
        <v/>
      </c>
      <c r="E31" s="64" t="str">
        <f t="shared" si="5"/>
        <v/>
      </c>
      <c r="F31" s="30"/>
      <c r="G31" s="133"/>
      <c r="H31" s="134" t="str">
        <f t="shared" si="6"/>
        <v/>
      </c>
      <c r="I31" s="79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4"/>
        <v/>
      </c>
      <c r="E32" s="64" t="str">
        <f t="shared" si="5"/>
        <v/>
      </c>
      <c r="F32" s="30"/>
      <c r="G32" s="133"/>
      <c r="H32" s="134" t="str">
        <f t="shared" si="6"/>
        <v/>
      </c>
      <c r="I32" s="79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4"/>
        <v/>
      </c>
      <c r="E33" s="64" t="str">
        <f t="shared" si="5"/>
        <v/>
      </c>
      <c r="F33" s="30"/>
      <c r="G33" s="133"/>
      <c r="H33" s="134" t="str">
        <f t="shared" si="6"/>
        <v/>
      </c>
      <c r="I33" s="79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4"/>
        <v/>
      </c>
      <c r="E34" s="64" t="str">
        <f t="shared" si="5"/>
        <v/>
      </c>
      <c r="F34" s="30"/>
      <c r="G34" s="133"/>
      <c r="H34" s="134" t="str">
        <f t="shared" si="6"/>
        <v/>
      </c>
      <c r="I34" s="79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4"/>
        <v/>
      </c>
      <c r="E35" s="64" t="str">
        <f t="shared" si="5"/>
        <v/>
      </c>
      <c r="F35" s="30"/>
      <c r="G35" s="133"/>
      <c r="H35" s="134" t="str">
        <f t="shared" si="6"/>
        <v/>
      </c>
      <c r="I35" s="79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4"/>
        <v/>
      </c>
      <c r="E36" s="64" t="str">
        <f t="shared" si="5"/>
        <v/>
      </c>
      <c r="F36" s="30"/>
      <c r="G36" s="133"/>
      <c r="H36" s="134" t="str">
        <f t="shared" si="6"/>
        <v/>
      </c>
      <c r="I36" s="79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4"/>
        <v/>
      </c>
      <c r="E37" s="64" t="str">
        <f t="shared" si="5"/>
        <v/>
      </c>
      <c r="F37" s="30"/>
      <c r="G37" s="133"/>
      <c r="H37" s="134" t="str">
        <f t="shared" si="6"/>
        <v/>
      </c>
      <c r="I37" s="79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4"/>
        <v/>
      </c>
      <c r="E38" s="64" t="str">
        <f t="shared" si="5"/>
        <v/>
      </c>
      <c r="F38" s="30"/>
      <c r="G38" s="133"/>
      <c r="H38" s="134" t="str">
        <f t="shared" si="6"/>
        <v/>
      </c>
      <c r="I38" s="79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4"/>
        <v/>
      </c>
      <c r="E39" s="64" t="str">
        <f t="shared" si="5"/>
        <v/>
      </c>
      <c r="F39" s="30"/>
      <c r="G39" s="133"/>
      <c r="H39" s="134" t="str">
        <f t="shared" si="6"/>
        <v/>
      </c>
      <c r="I39" s="79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4"/>
        <v/>
      </c>
      <c r="E40" s="64" t="str">
        <f t="shared" si="5"/>
        <v/>
      </c>
      <c r="F40" s="30"/>
      <c r="G40" s="133"/>
      <c r="H40" s="134" t="str">
        <f t="shared" si="6"/>
        <v/>
      </c>
      <c r="I40" s="79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4"/>
        <v/>
      </c>
      <c r="E41" s="64" t="str">
        <f t="shared" si="5"/>
        <v/>
      </c>
      <c r="F41" s="30"/>
      <c r="G41" s="133"/>
      <c r="H41" s="134" t="str">
        <f t="shared" si="6"/>
        <v/>
      </c>
      <c r="I41" s="79"/>
      <c r="J41" s="30"/>
      <c r="K41" s="30"/>
      <c r="L41" s="40"/>
      <c r="M41" s="40"/>
    </row>
    <row r="42" spans="1:13" x14ac:dyDescent="0.2">
      <c r="A42" s="41"/>
      <c r="B42" s="30"/>
      <c r="C42" s="39"/>
      <c r="D42" s="129" t="str">
        <f t="shared" si="4"/>
        <v/>
      </c>
      <c r="E42" s="34" t="str">
        <f t="shared" si="5"/>
        <v/>
      </c>
      <c r="F42" s="30"/>
      <c r="G42" s="30"/>
      <c r="H42" s="128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7">SUM(C28:C42)</f>
        <v>0</v>
      </c>
      <c r="D43" s="32">
        <f t="shared" si="7"/>
        <v>0</v>
      </c>
      <c r="E43" s="32">
        <f t="shared" si="7"/>
        <v>0</v>
      </c>
      <c r="F43" s="3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8">SUM(E25+E43)</f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9">+C45*$N$9</f>
        <v>0</v>
      </c>
      <c r="D47" s="46">
        <f t="shared" si="9"/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 t="shared" si="9"/>
        <v>0</v>
      </c>
      <c r="L47" s="38"/>
      <c r="M47" s="38"/>
    </row>
    <row r="48" spans="1:13" ht="13.5" thickTop="1" x14ac:dyDescent="0.2"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Input'!$G$29/'Data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Input'!$G$29/'Data Input'!$G$32</f>
        <v>0</v>
      </c>
      <c r="E51" s="32" t="str">
        <f t="shared" ref="E51:E57" si="10">IF(D51,(D51)*$N$7,"")</f>
        <v/>
      </c>
      <c r="F51" s="49"/>
      <c r="G51" s="33"/>
      <c r="H51" s="32" t="str">
        <f t="shared" ref="H51:H57" si="11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Input'!$G$29/'Data Input'!$G$32</f>
        <v>0</v>
      </c>
      <c r="E52" s="32" t="str">
        <f t="shared" si="10"/>
        <v/>
      </c>
      <c r="F52" s="49"/>
      <c r="G52" s="33"/>
      <c r="H52" s="32" t="str">
        <f t="shared" si="11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Input'!$G$29/'Data Input'!$G$32</f>
        <v>0</v>
      </c>
      <c r="E53" s="32" t="str">
        <f t="shared" si="10"/>
        <v/>
      </c>
      <c r="F53" s="49"/>
      <c r="G53" s="33"/>
      <c r="H53" s="32" t="str">
        <f t="shared" si="11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Input'!$G$29/'Data Input'!$G$32</f>
        <v>0</v>
      </c>
      <c r="E54" s="32" t="str">
        <f t="shared" si="10"/>
        <v/>
      </c>
      <c r="F54" s="33"/>
      <c r="G54" s="33"/>
      <c r="H54" s="32" t="str">
        <f t="shared" si="11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Input'!$G$29/'Data Input'!$G$32</f>
        <v>0</v>
      </c>
      <c r="E55" s="32" t="str">
        <f t="shared" si="10"/>
        <v/>
      </c>
      <c r="F55" s="33"/>
      <c r="G55" s="33"/>
      <c r="H55" s="32" t="str">
        <f t="shared" si="11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Input'!$G$29/'Data Input'!$G$32</f>
        <v>0</v>
      </c>
      <c r="E56" s="32" t="str">
        <f t="shared" si="10"/>
        <v/>
      </c>
      <c r="F56" s="33"/>
      <c r="G56" s="33"/>
      <c r="H56" s="32" t="str">
        <f t="shared" si="11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Input'!$G$29/'Data Input'!$G$32</f>
        <v>0</v>
      </c>
      <c r="E57" s="32" t="str">
        <f t="shared" si="10"/>
        <v/>
      </c>
      <c r="F57" s="33"/>
      <c r="G57" s="33"/>
      <c r="H57" s="32" t="str">
        <f t="shared" si="11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59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2">SUM(D50:D58)</f>
        <v>0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72"/>
      <c r="E62" s="24"/>
      <c r="F62" s="24"/>
      <c r="G62" s="24"/>
      <c r="H62" s="52"/>
      <c r="I62" s="24"/>
      <c r="J62" s="24"/>
      <c r="K62" s="24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Input'!H29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D++473cIUd4v9kMSz8JkbqjieAuDFqC9SfJu4yu7ouZaYec1GKOhlvu7oJ7Nuh5cCduZOTQAHF1Rbnn98QHgwg==" saltValue="GrRTAvPaZpB06nzzgW/niw==" spinCount="100000" sheet="1" selectLockedCells="1"/>
  <protectedRanges>
    <protectedRange sqref="B3" name="Name"/>
    <protectedRange sqref="B62 B64" name="Fee_1"/>
    <protectedRange sqref="B50:C58" name="Time_1"/>
    <protectedRange sqref="I50:M58 F54:G58 G50:G53" name="Range"/>
    <protectedRange sqref="B10:C24" name="Time_1_2"/>
    <protectedRange sqref="G10:G24 I10:M24" name="Range_1_2"/>
    <protectedRange sqref="B28:C42" name="Time_1_1"/>
    <protectedRange sqref="G28:G42 I28:M42" name="Range_1"/>
    <protectedRange sqref="F10:F24" name="Range_1_1_1"/>
    <protectedRange sqref="F28:F42" name="Range_1_1_1_1"/>
  </protectedRanges>
  <mergeCells count="3">
    <mergeCell ref="E8:J8"/>
    <mergeCell ref="L7:M8"/>
    <mergeCell ref="B1:D1"/>
  </mergeCells>
  <phoneticPr fontId="2" type="noConversion"/>
  <pageMargins left="0.75" right="0.75" top="1" bottom="1" header="0.5" footer="0.5"/>
  <pageSetup scale="67" orientation="landscape" r:id="rId1"/>
  <headerFooter alignWithMargins="0"/>
  <ignoredErrors>
    <ignoredError sqref="B6 B1:D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F55"/>
  <sheetViews>
    <sheetView showGridLines="0" zoomScaleNormal="100" workbookViewId="0">
      <selection activeCell="F36" sqref="F36"/>
    </sheetView>
  </sheetViews>
  <sheetFormatPr defaultColWidth="8.75" defaultRowHeight="12.75" x14ac:dyDescent="0.2"/>
  <cols>
    <col min="1" max="1" width="15.875" style="5" customWidth="1"/>
    <col min="2" max="2" width="45.5" style="5" bestFit="1" customWidth="1"/>
    <col min="3" max="3" width="6.125" style="5" customWidth="1"/>
    <col min="4" max="4" width="14.75" style="5" customWidth="1"/>
    <col min="5" max="5" width="17" style="5" customWidth="1"/>
    <col min="6" max="6" width="20.75" style="5" customWidth="1"/>
    <col min="7" max="256" width="14.75" style="5" customWidth="1"/>
    <col min="257" max="16384" width="8.75" style="5"/>
  </cols>
  <sheetData>
    <row r="1" spans="1:6" ht="21" x14ac:dyDescent="0.35">
      <c r="A1" s="74" t="s">
        <v>38</v>
      </c>
    </row>
    <row r="2" spans="1:6" x14ac:dyDescent="0.2">
      <c r="A2" s="8" t="s">
        <v>97</v>
      </c>
    </row>
    <row r="4" spans="1:6" x14ac:dyDescent="0.2">
      <c r="A4" s="8" t="s">
        <v>7</v>
      </c>
      <c r="B4" s="119">
        <f>+'Data Input'!C5</f>
        <v>0</v>
      </c>
      <c r="C4" s="120"/>
      <c r="D4" s="120"/>
      <c r="E4" s="120"/>
    </row>
    <row r="5" spans="1:6" x14ac:dyDescent="0.2">
      <c r="A5" s="8" t="s">
        <v>47</v>
      </c>
      <c r="B5" s="121">
        <f>+'Data Input'!C6</f>
        <v>0</v>
      </c>
      <c r="C5" s="120"/>
      <c r="D5" s="120"/>
      <c r="E5" s="120"/>
      <c r="F5" s="8"/>
    </row>
    <row r="6" spans="1:6" x14ac:dyDescent="0.2">
      <c r="B6" s="120"/>
      <c r="C6" s="120"/>
      <c r="D6" s="120"/>
      <c r="E6" s="120"/>
      <c r="F6" s="8" t="s">
        <v>17</v>
      </c>
    </row>
    <row r="7" spans="1:6" ht="15" x14ac:dyDescent="0.25">
      <c r="B7" s="122" t="str">
        <f>+'1101 Kennedy Rd'!B5</f>
        <v>Academy of Aerospace &amp; Engineering High School</v>
      </c>
      <c r="C7" s="122"/>
      <c r="D7" s="122" t="str">
        <f>+'1101 Kennedy Rd'!B4</f>
        <v>1101 Kennedy Road, Windsor</v>
      </c>
      <c r="E7" s="122"/>
      <c r="F7" s="117">
        <f>+'1101 Kennedy Rd'!D63</f>
        <v>0</v>
      </c>
    </row>
    <row r="8" spans="1:6" ht="15" x14ac:dyDescent="0.25">
      <c r="B8" s="122" t="str">
        <f>+'525 Brook St'!B5</f>
        <v>Academy of Aerospace &amp; Engineering Elementary School</v>
      </c>
      <c r="C8" s="122"/>
      <c r="D8" s="122" t="str">
        <f>+'525 Brook St'!B4</f>
        <v>525 Brook Street, Rocky Hill</v>
      </c>
      <c r="E8" s="122"/>
      <c r="F8" s="117">
        <f>+'525 Brook St'!D67</f>
        <v>0</v>
      </c>
    </row>
    <row r="9" spans="1:6" ht="15" x14ac:dyDescent="0.25">
      <c r="B9" s="122" t="str">
        <f>+'600 Slater Rd'!B5</f>
        <v>Academy of Science and Innovation School</v>
      </c>
      <c r="C9" s="122"/>
      <c r="D9" s="122" t="str">
        <f>+'600 Slater Rd'!B4</f>
        <v xml:space="preserve">600 Slater Road, New Britain </v>
      </c>
      <c r="E9" s="122"/>
      <c r="F9" s="117">
        <f>+'600 Slater Rd'!D67</f>
        <v>0</v>
      </c>
    </row>
    <row r="10" spans="1:6" ht="15" x14ac:dyDescent="0.25">
      <c r="B10" s="122" t="str">
        <f>+'20 Security Drive'!B5</f>
        <v>Ana Grace Academy of the Arts Elementary School</v>
      </c>
      <c r="C10" s="122"/>
      <c r="D10" s="122" t="str">
        <f>+'20 Security Drive'!B4</f>
        <v>20 Security Drive, Avon</v>
      </c>
      <c r="E10" s="122"/>
      <c r="F10" s="117">
        <f>+'20 Security Drive'!D67</f>
        <v>0</v>
      </c>
    </row>
    <row r="11" spans="1:6" ht="15" x14ac:dyDescent="0.25">
      <c r="B11" s="122" t="str">
        <f>+'160 Huyshope Ave'!B5</f>
        <v xml:space="preserve">Arts Academy High School </v>
      </c>
      <c r="C11" s="122"/>
      <c r="D11" s="122" t="str">
        <f>+'160 Huyshope Ave'!B4</f>
        <v xml:space="preserve">160 Huyshope Avenue, Hartford </v>
      </c>
      <c r="E11" s="122"/>
      <c r="F11" s="117">
        <f>+'160 Huyshope Ave'!D67</f>
        <v>0</v>
      </c>
    </row>
    <row r="12" spans="1:6" ht="15" x14ac:dyDescent="0.25">
      <c r="B12" s="122" t="str">
        <f>+'75 Vandyke Avenue'!B5</f>
        <v>Arts Academy Middle School</v>
      </c>
      <c r="C12" s="122"/>
      <c r="D12" s="122" t="str">
        <f>+'75 Vandyke Avenue'!B4</f>
        <v>75 Vandyke Avenue, Hartford</v>
      </c>
      <c r="E12" s="122"/>
      <c r="F12" s="117">
        <f>+'75 Vandyke Avenue'!D67</f>
        <v>0</v>
      </c>
    </row>
    <row r="13" spans="1:6" ht="15" x14ac:dyDescent="0.25">
      <c r="B13" s="122" t="str">
        <f>+'1617 King St'!B5</f>
        <v>Civic Leadership High School</v>
      </c>
      <c r="C13" s="122"/>
      <c r="D13" s="122" t="str">
        <f>+'1617 King St'!B4</f>
        <v>1617 King Street, Enfield</v>
      </c>
      <c r="E13" s="122"/>
      <c r="F13" s="117">
        <f>+'1617 King St'!D67</f>
        <v>0</v>
      </c>
    </row>
    <row r="14" spans="1:6" ht="15" x14ac:dyDescent="0.25">
      <c r="B14" s="122" t="str">
        <f>+'55 Vandyke Avenue'!B5</f>
        <v>CREC Central - Community Education Offices</v>
      </c>
      <c r="C14" s="122"/>
      <c r="D14" s="122" t="str">
        <f>+'55 Vandyke Avenue'!B4</f>
        <v>55 Vandyke Avenue, Hartford</v>
      </c>
      <c r="E14" s="122"/>
      <c r="F14" s="117">
        <f>+'55 Vandyke Avenue'!D67</f>
        <v>0</v>
      </c>
    </row>
    <row r="15" spans="1:6" ht="15" x14ac:dyDescent="0.25">
      <c r="B15" s="122" t="str">
        <f>+'111 Charter Oak Ave'!B5</f>
        <v>CREC Central - Office Building</v>
      </c>
      <c r="C15" s="122"/>
      <c r="D15" s="122" t="str">
        <f>+'111 Charter Oak Ave'!B4</f>
        <v>111 Charter Oak Avenue, Hartford</v>
      </c>
      <c r="E15" s="122"/>
      <c r="F15" s="117">
        <f>+'111 Charter Oak Ave'!D67</f>
        <v>0</v>
      </c>
    </row>
    <row r="16" spans="1:6" ht="15" x14ac:dyDescent="0.25">
      <c r="B16" s="122" t="str">
        <f>+'147 Charter Oak Ave'!B5</f>
        <v>CREC Operations Center - Office Building</v>
      </c>
      <c r="C16" s="122"/>
      <c r="D16" s="122" t="str">
        <f>+'147 Charter Oak Ave'!B4</f>
        <v>147 Charter Oak Avenue, Hartford</v>
      </c>
      <c r="E16" s="122"/>
      <c r="F16" s="117">
        <f>+'147 Charter Oak Ave'!D67</f>
        <v>0</v>
      </c>
    </row>
    <row r="17" spans="2:6" ht="15" x14ac:dyDescent="0.25">
      <c r="B17" s="122" t="str">
        <f>+'317 West Service Rd'!B5</f>
        <v>CREC Central - Transportation - Office Building</v>
      </c>
      <c r="C17" s="122"/>
      <c r="D17" s="122" t="str">
        <f>+'317 West Service Rd'!B4</f>
        <v>317 West Service Road, Hartford</v>
      </c>
      <c r="E17" s="122"/>
      <c r="F17" s="117">
        <f>+'317 West Service Rd'!D67</f>
        <v>0</v>
      </c>
    </row>
    <row r="18" spans="2:6" ht="15" x14ac:dyDescent="0.25">
      <c r="B18" s="122" t="str">
        <f>+'155 Wyllys Street'!B5</f>
        <v>CREC Central - Trust House Annex - Office Building</v>
      </c>
      <c r="C18" s="122"/>
      <c r="D18" s="122" t="str">
        <f>+'155 Wyllys Street'!B4</f>
        <v xml:space="preserve">155 Wyllys Street, Hartford </v>
      </c>
      <c r="E18" s="122"/>
      <c r="F18" s="117">
        <f>+'155 Wyllys Street'!D67</f>
        <v>0</v>
      </c>
    </row>
    <row r="19" spans="2:6" ht="15" x14ac:dyDescent="0.25">
      <c r="B19" s="122" t="str">
        <f>+'176 Cumberland Ave'!B5</f>
        <v>Discovery Academy School</v>
      </c>
      <c r="C19" s="122"/>
      <c r="D19" s="122" t="str">
        <f>+'176 Cumberland Ave'!B4</f>
        <v>176 Cumberland Avenue, Wethersfield</v>
      </c>
      <c r="E19" s="122"/>
      <c r="F19" s="117">
        <f>+'176 Cumberland Ave'!D67</f>
        <v>0</v>
      </c>
    </row>
    <row r="20" spans="2:6" ht="15" x14ac:dyDescent="0.25">
      <c r="B20" s="122" t="str">
        <f>+'125 Latimer Ln'!B5</f>
        <v>Farmington Valley Diagnostic Center School</v>
      </c>
      <c r="C20" s="122"/>
      <c r="D20" s="122" t="str">
        <f>+'125 Latimer Ln'!B4</f>
        <v>125 Latimer Lane, Simsbury</v>
      </c>
      <c r="E20" s="122"/>
      <c r="F20" s="117">
        <f>+'125 Latimer Ln'!D67</f>
        <v>0</v>
      </c>
    </row>
    <row r="21" spans="2:6" ht="15" x14ac:dyDescent="0.25">
      <c r="B21" s="122" t="str">
        <f>+'625 Chapel Rd'!B5</f>
        <v>International Magnet School for Global Citizenship School</v>
      </c>
      <c r="C21" s="122"/>
      <c r="D21" s="122" t="str">
        <f>+'625 Chapel Rd'!B4</f>
        <v>625 Chapel Road, South Windsor</v>
      </c>
      <c r="E21" s="122"/>
      <c r="F21" s="117">
        <f>+'625 Chapel Rd'!D67</f>
        <v>0</v>
      </c>
    </row>
    <row r="22" spans="2:6" ht="15" x14ac:dyDescent="0.25">
      <c r="B22" s="122" t="str">
        <f>+'43 Vernon St'!B5</f>
        <v>Learning Corridor - Commons Building</v>
      </c>
      <c r="C22" s="122"/>
      <c r="D22" s="122" t="str">
        <f>+'43 Vernon St'!B4</f>
        <v>43 Vernon Street, Hartford</v>
      </c>
      <c r="E22" s="122"/>
      <c r="F22" s="117">
        <f>+'43 Vernon St'!D60</f>
        <v>0</v>
      </c>
    </row>
    <row r="23" spans="2:6" ht="15" x14ac:dyDescent="0.25">
      <c r="B23" s="122" t="str">
        <f>+'377 Washington St'!B5</f>
        <v>Learning Corridor Garage</v>
      </c>
      <c r="C23" s="122"/>
      <c r="D23" s="122" t="str">
        <f>+'377 Washington St'!B4</f>
        <v>377 Washington Street, Hartford</v>
      </c>
      <c r="E23" s="122"/>
      <c r="F23" s="117">
        <f>+'377 Washington St'!D60</f>
        <v>0</v>
      </c>
    </row>
    <row r="24" spans="2:6" ht="15" x14ac:dyDescent="0.25">
      <c r="B24" s="122" t="str">
        <f>+'15 Vernon St'!B5</f>
        <v>Learning Corridor High School</v>
      </c>
      <c r="C24" s="122"/>
      <c r="D24" s="122" t="str">
        <f>+'15 Vernon St'!B4</f>
        <v>15 Vernon Street, Hartford</v>
      </c>
      <c r="E24" s="122"/>
      <c r="F24" s="117">
        <f>+'15 Vernon St'!D60</f>
        <v>0</v>
      </c>
    </row>
    <row r="25" spans="2:6" ht="15" x14ac:dyDescent="0.25">
      <c r="B25" s="122" t="str">
        <f>+'1460 Broad Street'!B5</f>
        <v>Learning Corridor - Montessori Magnet School</v>
      </c>
      <c r="C25" s="122"/>
      <c r="D25" s="122" t="str">
        <f>+'1460 Broad Street'!B4</f>
        <v>1460 Broad Street, Hartford</v>
      </c>
      <c r="E25" s="122"/>
      <c r="F25" s="117">
        <f>+'1460 Broad Street'!D60</f>
        <v>0</v>
      </c>
    </row>
    <row r="26" spans="2:6" ht="15" x14ac:dyDescent="0.25">
      <c r="B26" s="122" t="str">
        <f>+'359 Washington Street'!B5</f>
        <v xml:space="preserve">Learning Corridor Theater </v>
      </c>
      <c r="C26" s="122"/>
      <c r="D26" s="122" t="str">
        <f>+'359 Washington Street'!B4</f>
        <v>359 Washington Street, Hartford</v>
      </c>
      <c r="E26" s="122"/>
      <c r="F26" s="117">
        <f>+'359 Washington Street'!D60</f>
        <v>0</v>
      </c>
    </row>
    <row r="27" spans="2:6" ht="15" x14ac:dyDescent="0.25">
      <c r="B27" s="122" t="str">
        <f>+'1551 Blue Hills Avenue'!B5</f>
        <v>Metropolitan Learning Center School</v>
      </c>
      <c r="C27" s="122"/>
      <c r="D27" s="122" t="str">
        <f>+'1551 Blue Hills Avenue'!B4</f>
        <v>1551 Blue Hills Avenue, Bloomfield</v>
      </c>
      <c r="E27" s="122"/>
      <c r="F27" s="117">
        <f>+'1551 Blue Hills Avenue'!D67</f>
        <v>0</v>
      </c>
    </row>
    <row r="28" spans="2:6" ht="15" x14ac:dyDescent="0.25">
      <c r="B28" s="122" t="str">
        <f>+'11 Turkey Hill Road'!B5</f>
        <v>Museum Academy  School</v>
      </c>
      <c r="C28" s="122"/>
      <c r="D28" s="122" t="str">
        <f>+'11 Turkey Hill Road'!B4</f>
        <v xml:space="preserve">11 Turkey Hill Road, Bloomfield </v>
      </c>
      <c r="E28" s="122"/>
      <c r="F28" s="117">
        <f>+'11 Turkey Hill Road'!D67</f>
        <v>0</v>
      </c>
    </row>
    <row r="29" spans="2:6" ht="15" x14ac:dyDescent="0.25">
      <c r="B29" s="122" t="str">
        <f>+'59 Waterville Rd'!B5</f>
        <v>Reggio Magnet School for the Arts</v>
      </c>
      <c r="C29" s="122"/>
      <c r="D29" s="122" t="str">
        <f>+'59 Waterville Rd'!B4</f>
        <v>59 Waterville Road, Avon</v>
      </c>
      <c r="E29" s="122"/>
      <c r="F29" s="117">
        <f>+'59 Waterville Rd'!D67</f>
        <v>0</v>
      </c>
    </row>
    <row r="30" spans="2:6" ht="15" x14ac:dyDescent="0.25">
      <c r="B30" s="122" t="str">
        <f>+'1289 Blue Hills Avenue'!B5</f>
        <v>River Street School - Berkin Campus</v>
      </c>
      <c r="C30" s="122"/>
      <c r="D30" s="122" t="str">
        <f>+'1289 Blue Hills Avenue'!B4</f>
        <v xml:space="preserve">1289 Blue Hills Avenue, Bloomfield </v>
      </c>
      <c r="E30" s="122"/>
      <c r="F30" s="117">
        <f>+'1289 Blue Hills Avenue'!D67</f>
        <v>0</v>
      </c>
    </row>
    <row r="31" spans="2:6" ht="15" x14ac:dyDescent="0.25">
      <c r="B31" s="122" t="str">
        <f>+'123 Progress Drive '!B5</f>
        <v>Soundbridge School</v>
      </c>
      <c r="C31" s="122"/>
      <c r="D31" s="122" t="str">
        <f>+'123 Progress Drive '!B4</f>
        <v>123 Progress Drive, Wethersfield</v>
      </c>
      <c r="E31" s="122"/>
      <c r="F31" s="117">
        <f>+'123 Progress Drive '!D67</f>
        <v>0</v>
      </c>
    </row>
    <row r="32" spans="2:6" ht="15" x14ac:dyDescent="0.25">
      <c r="B32" s="122" t="str">
        <f>+'337 East River Drive'!B5</f>
        <v>Two Rivers Magnet Middle School</v>
      </c>
      <c r="C32" s="122"/>
      <c r="D32" s="122" t="str">
        <f>+'337 East River Drive'!B4</f>
        <v>337 East River Drive, East Hartford</v>
      </c>
      <c r="E32" s="122"/>
      <c r="F32" s="117">
        <f>+'337 East River Drive'!D67</f>
        <v>0</v>
      </c>
    </row>
    <row r="33" spans="1:6" ht="15.75" thickBot="1" x14ac:dyDescent="0.3">
      <c r="B33" s="122" t="str">
        <f>+'196 Bloomfield Avenue'!B5</f>
        <v>University of Hartford Magnet School</v>
      </c>
      <c r="C33" s="122"/>
      <c r="D33" s="122" t="str">
        <f>+'196 Bloomfield Avenue'!B4</f>
        <v>196 Bloomfield Avenue, Hartford</v>
      </c>
      <c r="E33" s="122"/>
      <c r="F33" s="118">
        <f>+'196 Bloomfield Avenue'!D67</f>
        <v>0</v>
      </c>
    </row>
    <row r="34" spans="1:6" ht="15.75" thickTop="1" x14ac:dyDescent="0.25">
      <c r="B34" s="85"/>
      <c r="C34" s="85"/>
      <c r="D34" s="85"/>
      <c r="E34" s="85"/>
      <c r="F34" s="85"/>
    </row>
    <row r="35" spans="1:6" ht="15" x14ac:dyDescent="0.25">
      <c r="B35" s="85"/>
      <c r="C35" s="85"/>
      <c r="D35" s="85"/>
      <c r="E35" s="85"/>
      <c r="F35" s="85"/>
    </row>
    <row r="36" spans="1:6" ht="15.75" thickBot="1" x14ac:dyDescent="0.3">
      <c r="B36" s="85"/>
      <c r="C36" s="85"/>
      <c r="D36" s="85"/>
      <c r="E36" s="86" t="s">
        <v>87</v>
      </c>
      <c r="F36" s="118">
        <f>SUM(F7:F35)</f>
        <v>0</v>
      </c>
    </row>
    <row r="37" spans="1:6" ht="13.5" thickTop="1" x14ac:dyDescent="0.2">
      <c r="E37" s="8"/>
    </row>
    <row r="39" spans="1:6" x14ac:dyDescent="0.2">
      <c r="A39" s="5" t="s">
        <v>26</v>
      </c>
    </row>
    <row r="40" spans="1:6" x14ac:dyDescent="0.2">
      <c r="A40" s="5" t="s">
        <v>108</v>
      </c>
    </row>
    <row r="42" spans="1:6" x14ac:dyDescent="0.2">
      <c r="A42" s="87" t="s">
        <v>19</v>
      </c>
      <c r="B42" s="123"/>
      <c r="C42" s="114"/>
      <c r="D42" s="114"/>
      <c r="E42" s="115"/>
      <c r="F42" s="6"/>
    </row>
    <row r="43" spans="1:6" x14ac:dyDescent="0.2">
      <c r="A43" s="87" t="s">
        <v>20</v>
      </c>
      <c r="B43" s="123"/>
      <c r="C43" s="116"/>
      <c r="D43" s="116"/>
      <c r="E43" s="115"/>
      <c r="F43" s="6"/>
    </row>
    <row r="44" spans="1:6" x14ac:dyDescent="0.2">
      <c r="A44" s="87"/>
      <c r="B44" s="123"/>
      <c r="C44" s="70"/>
      <c r="D44" s="70"/>
      <c r="E44" s="70"/>
      <c r="F44" s="6"/>
    </row>
    <row r="45" spans="1:6" x14ac:dyDescent="0.2">
      <c r="A45" s="87" t="s">
        <v>21</v>
      </c>
      <c r="B45" s="123"/>
      <c r="C45" s="116"/>
      <c r="D45" s="116"/>
      <c r="E45" s="115"/>
      <c r="F45" s="6"/>
    </row>
    <row r="46" spans="1:6" x14ac:dyDescent="0.2">
      <c r="A46" s="87" t="s">
        <v>22</v>
      </c>
      <c r="B46" s="123"/>
      <c r="C46" s="116"/>
      <c r="D46" s="116"/>
      <c r="E46" s="115"/>
      <c r="F46" s="6"/>
    </row>
    <row r="47" spans="1:6" x14ac:dyDescent="0.2">
      <c r="A47" s="87" t="s">
        <v>23</v>
      </c>
      <c r="B47" s="123"/>
      <c r="C47" s="116"/>
      <c r="D47" s="124"/>
      <c r="E47" s="115"/>
      <c r="F47" s="6"/>
    </row>
    <row r="48" spans="1:6" x14ac:dyDescent="0.2">
      <c r="A48" s="87"/>
      <c r="B48" s="123"/>
      <c r="C48" s="70"/>
      <c r="D48" s="70"/>
      <c r="E48" s="70"/>
      <c r="F48" s="6"/>
    </row>
    <row r="49" spans="1:6" x14ac:dyDescent="0.2">
      <c r="A49" s="87" t="s">
        <v>24</v>
      </c>
      <c r="B49" s="113"/>
      <c r="C49" s="116"/>
      <c r="D49" s="116"/>
      <c r="E49" s="115"/>
      <c r="F49" s="6"/>
    </row>
    <row r="50" spans="1:6" x14ac:dyDescent="0.2">
      <c r="A50" s="87" t="s">
        <v>25</v>
      </c>
      <c r="B50" s="113"/>
      <c r="C50" s="116"/>
      <c r="D50" s="116"/>
      <c r="E50" s="115"/>
      <c r="F50" s="6"/>
    </row>
    <row r="51" spans="1:6" x14ac:dyDescent="0.2">
      <c r="A51" s="87"/>
      <c r="B51" s="70"/>
      <c r="C51" s="70"/>
      <c r="D51" s="70"/>
      <c r="E51" s="70"/>
      <c r="F51" s="6"/>
    </row>
    <row r="52" spans="1:6" x14ac:dyDescent="0.2">
      <c r="A52" s="87" t="s">
        <v>53</v>
      </c>
      <c r="B52" s="125"/>
      <c r="C52" s="116"/>
      <c r="D52" s="116"/>
      <c r="E52" s="115"/>
      <c r="F52" s="6"/>
    </row>
    <row r="53" spans="1:6" x14ac:dyDescent="0.2">
      <c r="A53" s="87" t="s">
        <v>54</v>
      </c>
      <c r="B53" s="125"/>
      <c r="C53" s="116"/>
      <c r="D53" s="116"/>
      <c r="E53" s="115"/>
      <c r="F53" s="6"/>
    </row>
    <row r="54" spans="1:6" x14ac:dyDescent="0.2">
      <c r="A54" s="87" t="s">
        <v>55</v>
      </c>
      <c r="B54" s="113"/>
      <c r="C54" s="116"/>
      <c r="D54" s="116"/>
      <c r="E54" s="115"/>
      <c r="F54" s="6"/>
    </row>
    <row r="55" spans="1:6" x14ac:dyDescent="0.2">
      <c r="A55" s="11"/>
      <c r="B55" s="6"/>
      <c r="C55" s="6"/>
      <c r="D55" s="6"/>
      <c r="E55" s="6"/>
      <c r="F55" s="6"/>
    </row>
  </sheetData>
  <sheetProtection algorithmName="SHA-512" hashValue="lZ5X6r45flAbNxI2zdQCy3gt9ZDBRKcKXo6jR0kn8U15qgKINN76HRfPFmd6r6tT67+hDI6LB87/x+pUX8W+Ow==" saltValue="Q9eT2DHjFf50DiCepLGxow==" spinCount="100000" sheet="1"/>
  <phoneticPr fontId="4" type="noConversion"/>
  <pageMargins left="0.25" right="0.25" top="0.75" bottom="0.75" header="0.3" footer="0.3"/>
  <pageSetup scale="6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N68"/>
  <sheetViews>
    <sheetView showGridLines="0" topLeftCell="A37" zoomScaleNormal="100" workbookViewId="0">
      <selection activeCell="J56" sqref="J56"/>
    </sheetView>
  </sheetViews>
  <sheetFormatPr defaultColWidth="18.5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875" style="24" customWidth="1"/>
    <col min="5" max="5" width="11.875" style="14" customWidth="1"/>
    <col min="6" max="10" width="11.875" style="15" customWidth="1"/>
    <col min="11" max="13" width="8.5" style="15" customWidth="1"/>
    <col min="14" max="14" width="5.625" style="15" hidden="1" customWidth="1"/>
    <col min="15" max="16384" width="18.5" style="15"/>
  </cols>
  <sheetData>
    <row r="1" spans="1:14" x14ac:dyDescent="0.2">
      <c r="A1" s="12" t="s">
        <v>7</v>
      </c>
      <c r="B1" s="140">
        <f>+'Data Input'!C5</f>
        <v>0</v>
      </c>
      <c r="C1" s="140"/>
      <c r="D1" s="140"/>
      <c r="E1" s="19"/>
    </row>
    <row r="2" spans="1:14" x14ac:dyDescent="0.2">
      <c r="A2" s="12" t="s">
        <v>47</v>
      </c>
      <c r="B2" s="16">
        <f>+'Data Input'!C6</f>
        <v>0</v>
      </c>
      <c r="C2" s="19"/>
      <c r="D2" s="18"/>
      <c r="E2" s="19"/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N3" s="15">
        <v>3.2000000000000001E-2</v>
      </c>
    </row>
    <row r="4" spans="1:14" x14ac:dyDescent="0.2">
      <c r="A4" s="12" t="s">
        <v>106</v>
      </c>
      <c r="B4" s="17" t="s">
        <v>37</v>
      </c>
      <c r="C4" s="17"/>
      <c r="D4" s="22"/>
      <c r="E4" s="19"/>
      <c r="J4" s="15" t="s">
        <v>130</v>
      </c>
      <c r="L4" s="15" t="s">
        <v>128</v>
      </c>
      <c r="N4" s="15">
        <v>1.9E-2</v>
      </c>
    </row>
    <row r="5" spans="1:14" x14ac:dyDescent="0.2">
      <c r="A5" s="12" t="s">
        <v>16</v>
      </c>
      <c r="B5" s="17" t="s">
        <v>36</v>
      </c>
      <c r="C5" s="23"/>
      <c r="D5" s="23"/>
      <c r="E5" s="23"/>
      <c r="I5" s="15">
        <v>7000</v>
      </c>
      <c r="J5" s="15" t="s">
        <v>132</v>
      </c>
      <c r="L5" s="15" t="s">
        <v>131</v>
      </c>
      <c r="N5" s="15">
        <v>0.06</v>
      </c>
    </row>
    <row r="6" spans="1:14" x14ac:dyDescent="0.2">
      <c r="A6" s="12" t="s">
        <v>105</v>
      </c>
      <c r="B6" s="78">
        <f>+'Data Input'!G30</f>
        <v>76048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61" t="s">
        <v>9</v>
      </c>
      <c r="E9" s="80" t="s">
        <v>2</v>
      </c>
      <c r="F9" s="81" t="s">
        <v>28</v>
      </c>
      <c r="G9" s="81" t="s">
        <v>29</v>
      </c>
      <c r="H9" s="81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33"/>
      <c r="H11" s="134" t="str">
        <f t="shared" ref="H11:H24" si="2">IF(C11,(D11)*$N$8,"")</f>
        <v/>
      </c>
      <c r="I11" s="79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33"/>
      <c r="H12" s="134" t="str">
        <f t="shared" si="2"/>
        <v/>
      </c>
      <c r="I12" s="79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33"/>
      <c r="H13" s="134" t="str">
        <f t="shared" si="2"/>
        <v/>
      </c>
      <c r="I13" s="79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33"/>
      <c r="H14" s="134" t="str">
        <f t="shared" si="2"/>
        <v/>
      </c>
      <c r="I14" s="79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33"/>
      <c r="H15" s="134" t="str">
        <f t="shared" si="2"/>
        <v/>
      </c>
      <c r="I15" s="79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33"/>
      <c r="H16" s="134" t="str">
        <f t="shared" si="2"/>
        <v/>
      </c>
      <c r="I16" s="79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33"/>
      <c r="H17" s="134" t="str">
        <f t="shared" si="2"/>
        <v/>
      </c>
      <c r="I17" s="79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33"/>
      <c r="H18" s="134" t="str">
        <f t="shared" si="2"/>
        <v/>
      </c>
      <c r="I18" s="79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33"/>
      <c r="H19" s="134" t="str">
        <f t="shared" si="2"/>
        <v/>
      </c>
      <c r="I19" s="79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33"/>
      <c r="H20" s="134" t="str">
        <f t="shared" si="2"/>
        <v/>
      </c>
      <c r="I20" s="79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33"/>
      <c r="H21" s="134" t="str">
        <f t="shared" si="2"/>
        <v/>
      </c>
      <c r="I21" s="79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33"/>
      <c r="H22" s="134" t="str">
        <f t="shared" si="2"/>
        <v/>
      </c>
      <c r="I22" s="79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33"/>
      <c r="H23" s="134" t="str">
        <f t="shared" si="2"/>
        <v/>
      </c>
      <c r="I23" s="79"/>
      <c r="J23" s="30"/>
      <c r="K23" s="30"/>
      <c r="L23" s="30"/>
      <c r="M23" s="30"/>
    </row>
    <row r="24" spans="1:13" x14ac:dyDescent="0.2">
      <c r="A24" s="29"/>
      <c r="B24" s="30"/>
      <c r="C24" s="31"/>
      <c r="D24" s="129" t="str">
        <f t="shared" si="0"/>
        <v/>
      </c>
      <c r="E24" s="34" t="str">
        <f t="shared" si="1"/>
        <v/>
      </c>
      <c r="F24" s="30"/>
      <c r="G24" s="30"/>
      <c r="H24" s="128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32">
        <f t="shared" si="3"/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s="73" customFormat="1" x14ac:dyDescent="0.2">
      <c r="A26" s="15"/>
      <c r="B26" s="33"/>
      <c r="C26" s="14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33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4">IF(B29,B29*C29,"")</f>
        <v/>
      </c>
      <c r="E29" s="64" t="str">
        <f t="shared" ref="E29:E42" si="5">IF(B29,(D29)*$N$7,"")</f>
        <v/>
      </c>
      <c r="F29" s="30"/>
      <c r="G29" s="133"/>
      <c r="H29" s="134" t="str">
        <f t="shared" ref="H29:H42" si="6">IF(C29,(D29)*$N$8,"")</f>
        <v/>
      </c>
      <c r="I29" s="79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4"/>
        <v/>
      </c>
      <c r="E30" s="64" t="str">
        <f t="shared" si="5"/>
        <v/>
      </c>
      <c r="F30" s="30"/>
      <c r="G30" s="133"/>
      <c r="H30" s="134" t="str">
        <f t="shared" si="6"/>
        <v/>
      </c>
      <c r="I30" s="79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4"/>
        <v/>
      </c>
      <c r="E31" s="64" t="str">
        <f t="shared" si="5"/>
        <v/>
      </c>
      <c r="F31" s="30"/>
      <c r="G31" s="133"/>
      <c r="H31" s="134" t="str">
        <f t="shared" si="6"/>
        <v/>
      </c>
      <c r="I31" s="79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4"/>
        <v/>
      </c>
      <c r="E32" s="64" t="str">
        <f t="shared" si="5"/>
        <v/>
      </c>
      <c r="F32" s="30"/>
      <c r="G32" s="133"/>
      <c r="H32" s="134" t="str">
        <f t="shared" si="6"/>
        <v/>
      </c>
      <c r="I32" s="79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4"/>
        <v/>
      </c>
      <c r="E33" s="64" t="str">
        <f t="shared" si="5"/>
        <v/>
      </c>
      <c r="F33" s="30"/>
      <c r="G33" s="133"/>
      <c r="H33" s="134" t="str">
        <f t="shared" si="6"/>
        <v/>
      </c>
      <c r="I33" s="79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4"/>
        <v/>
      </c>
      <c r="E34" s="64" t="str">
        <f t="shared" si="5"/>
        <v/>
      </c>
      <c r="F34" s="30"/>
      <c r="G34" s="133"/>
      <c r="H34" s="134" t="str">
        <f t="shared" si="6"/>
        <v/>
      </c>
      <c r="I34" s="79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4"/>
        <v/>
      </c>
      <c r="E35" s="64" t="str">
        <f t="shared" si="5"/>
        <v/>
      </c>
      <c r="F35" s="30"/>
      <c r="G35" s="133"/>
      <c r="H35" s="134" t="str">
        <f t="shared" si="6"/>
        <v/>
      </c>
      <c r="I35" s="79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4"/>
        <v/>
      </c>
      <c r="E36" s="64" t="str">
        <f t="shared" si="5"/>
        <v/>
      </c>
      <c r="F36" s="30"/>
      <c r="G36" s="133"/>
      <c r="H36" s="134" t="str">
        <f t="shared" si="6"/>
        <v/>
      </c>
      <c r="I36" s="79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4"/>
        <v/>
      </c>
      <c r="E37" s="64" t="str">
        <f t="shared" si="5"/>
        <v/>
      </c>
      <c r="F37" s="30"/>
      <c r="G37" s="133"/>
      <c r="H37" s="134" t="str">
        <f t="shared" si="6"/>
        <v/>
      </c>
      <c r="I37" s="79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4"/>
        <v/>
      </c>
      <c r="E38" s="64" t="str">
        <f t="shared" si="5"/>
        <v/>
      </c>
      <c r="F38" s="30"/>
      <c r="G38" s="133"/>
      <c r="H38" s="134" t="str">
        <f t="shared" si="6"/>
        <v/>
      </c>
      <c r="I38" s="79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4"/>
        <v/>
      </c>
      <c r="E39" s="64" t="str">
        <f t="shared" si="5"/>
        <v/>
      </c>
      <c r="F39" s="30"/>
      <c r="G39" s="133"/>
      <c r="H39" s="134" t="str">
        <f t="shared" si="6"/>
        <v/>
      </c>
      <c r="I39" s="79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4"/>
        <v/>
      </c>
      <c r="E40" s="64" t="str">
        <f t="shared" si="5"/>
        <v/>
      </c>
      <c r="F40" s="30"/>
      <c r="G40" s="133"/>
      <c r="H40" s="134" t="str">
        <f t="shared" si="6"/>
        <v/>
      </c>
      <c r="I40" s="79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4"/>
        <v/>
      </c>
      <c r="E41" s="64" t="str">
        <f t="shared" si="5"/>
        <v/>
      </c>
      <c r="F41" s="30"/>
      <c r="G41" s="133"/>
      <c r="H41" s="134" t="str">
        <f t="shared" si="6"/>
        <v/>
      </c>
      <c r="I41" s="79"/>
      <c r="J41" s="30"/>
      <c r="K41" s="30"/>
      <c r="L41" s="40"/>
      <c r="M41" s="40"/>
    </row>
    <row r="42" spans="1:13" x14ac:dyDescent="0.2">
      <c r="A42" s="41"/>
      <c r="B42" s="30"/>
      <c r="C42" s="39"/>
      <c r="D42" s="129" t="str">
        <f t="shared" si="4"/>
        <v/>
      </c>
      <c r="E42" s="34" t="str">
        <f t="shared" si="5"/>
        <v/>
      </c>
      <c r="F42" s="30"/>
      <c r="G42" s="30"/>
      <c r="H42" s="128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7">SUM(C28:C42)</f>
        <v>0</v>
      </c>
      <c r="D43" s="32">
        <f t="shared" si="7"/>
        <v>0</v>
      </c>
      <c r="E43" s="32">
        <f t="shared" si="7"/>
        <v>0</v>
      </c>
      <c r="F43" s="3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38"/>
      <c r="M43" s="38"/>
    </row>
    <row r="44" spans="1:13" s="73" customFormat="1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s="73" customFormat="1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8">SUM(E25+E43)</f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8"/>
      <c r="M45" s="38"/>
    </row>
    <row r="46" spans="1:13" s="73" customFormat="1" x14ac:dyDescent="0.2">
      <c r="A46" s="15"/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s="73" customFormat="1" ht="13.5" thickBot="1" x14ac:dyDescent="0.25">
      <c r="A47" s="12" t="s">
        <v>12</v>
      </c>
      <c r="B47" s="33"/>
      <c r="C47" s="45">
        <f t="shared" ref="C47:K47" si="9">+C45*$N$9</f>
        <v>0</v>
      </c>
      <c r="D47" s="46">
        <f t="shared" si="9"/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 t="shared" si="9"/>
        <v>0</v>
      </c>
      <c r="L47" s="38"/>
      <c r="M47" s="38"/>
    </row>
    <row r="48" spans="1:13" s="73" customFormat="1" ht="13.5" thickTop="1" x14ac:dyDescent="0.2">
      <c r="A48" s="15"/>
      <c r="B48" s="33"/>
      <c r="C48" s="14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Input'!$G$30/'Data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Input'!$G$30/'Data Input'!$G$32</f>
        <v>0</v>
      </c>
      <c r="E51" s="32" t="str">
        <f t="shared" ref="E51:E57" si="10">IF(D51,(D51)*$N$7,"")</f>
        <v/>
      </c>
      <c r="F51" s="49" t="s">
        <v>51</v>
      </c>
      <c r="G51" s="33"/>
      <c r="H51" s="32" t="str">
        <f t="shared" ref="H51:H57" si="11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Input'!$G$30/'Data Input'!$G$32</f>
        <v>0</v>
      </c>
      <c r="E52" s="32" t="str">
        <f t="shared" si="10"/>
        <v/>
      </c>
      <c r="F52" s="49" t="s">
        <v>51</v>
      </c>
      <c r="G52" s="33"/>
      <c r="H52" s="32" t="str">
        <f t="shared" si="11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Input'!$G$30/'Data Input'!$G$32</f>
        <v>0</v>
      </c>
      <c r="E53" s="32" t="str">
        <f t="shared" si="10"/>
        <v/>
      </c>
      <c r="F53" s="49" t="s">
        <v>51</v>
      </c>
      <c r="G53" s="33"/>
      <c r="H53" s="32" t="str">
        <f t="shared" si="11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Input'!$G$30/'Data Input'!$G$32</f>
        <v>0</v>
      </c>
      <c r="E54" s="32" t="str">
        <f t="shared" si="10"/>
        <v/>
      </c>
      <c r="F54" s="49" t="s">
        <v>51</v>
      </c>
      <c r="G54" s="33"/>
      <c r="H54" s="32" t="str">
        <f t="shared" si="11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Input'!$G$30/'Data Input'!$G$32</f>
        <v>0</v>
      </c>
      <c r="E55" s="32" t="str">
        <f t="shared" si="10"/>
        <v/>
      </c>
      <c r="F55" s="49" t="s">
        <v>51</v>
      </c>
      <c r="G55" s="33"/>
      <c r="H55" s="32" t="str">
        <f t="shared" si="11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Input'!$G$30/'Data Input'!$G$32</f>
        <v>0</v>
      </c>
      <c r="E56" s="32" t="str">
        <f t="shared" si="10"/>
        <v/>
      </c>
      <c r="F56" s="49" t="s">
        <v>51</v>
      </c>
      <c r="G56" s="33"/>
      <c r="H56" s="32" t="str">
        <f t="shared" si="11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Input'!$G$30/'Data Input'!$G$32</f>
        <v>0</v>
      </c>
      <c r="E57" s="32" t="str">
        <f t="shared" si="10"/>
        <v/>
      </c>
      <c r="F57" s="49" t="s">
        <v>51</v>
      </c>
      <c r="G57" s="33"/>
      <c r="H57" s="32" t="str">
        <f t="shared" si="11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59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2">SUM(D50:D58)</f>
        <v>0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3"/>
      <c r="M59" s="33"/>
    </row>
    <row r="60" spans="1:13" s="73" customFormat="1" x14ac:dyDescent="0.2">
      <c r="A60" s="15"/>
      <c r="B60" s="33"/>
      <c r="C60" s="14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s="73" customFormat="1" x14ac:dyDescent="0.2">
      <c r="A61" s="15"/>
      <c r="B61" s="33"/>
      <c r="C61" s="14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72"/>
      <c r="E62" s="24"/>
      <c r="F62" s="24"/>
      <c r="G62" s="24"/>
      <c r="H62" s="52"/>
      <c r="I62" s="24"/>
      <c r="J62" s="24"/>
      <c r="K62" s="24"/>
    </row>
    <row r="63" spans="1:13" s="73" customFormat="1" x14ac:dyDescent="0.2">
      <c r="A63" s="15"/>
      <c r="B63" s="33"/>
      <c r="C63" s="14"/>
      <c r="D63" s="24"/>
      <c r="E63" s="24"/>
      <c r="F63" s="24"/>
      <c r="G63" s="24"/>
      <c r="H63" s="52"/>
      <c r="I63" s="24"/>
      <c r="J63" s="24"/>
      <c r="K63" s="24"/>
      <c r="L63" s="15"/>
      <c r="M63" s="15"/>
    </row>
    <row r="64" spans="1:13" x14ac:dyDescent="0.2">
      <c r="A64" s="21" t="s">
        <v>13</v>
      </c>
      <c r="B64" s="33"/>
      <c r="D64" s="58">
        <f>+'Data Input'!H30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dFjJinjcQNA4tqIG91o7VdPmuk7+TvzL0wMgHpPsETd2fHeyfcGZDY5ZZ+Im3DKO072i4xNezSSgtVHnfhOkGw==" saltValue="FZPXKQgb7oomzi/DXWo7hg==" spinCount="100000" sheet="1" selectLockedCells="1"/>
  <protectedRanges>
    <protectedRange sqref="B3" name="Name"/>
    <protectedRange sqref="B62 B64" name="Fee_1"/>
    <protectedRange sqref="B50:C58" name="Time_1"/>
    <protectedRange sqref="F58:G58 I50:M58 G50:G57" name="Range"/>
    <protectedRange sqref="B10:C24" name="Time_1_2_1"/>
    <protectedRange sqref="G10:G24 I10:M24" name="Range_1_2_1"/>
    <protectedRange sqref="B28:C42" name="Time_1_1"/>
    <protectedRange sqref="G28:G42 I28:M42" name="Range_1"/>
    <protectedRange sqref="F10:F24" name="Range_1_1_1"/>
    <protectedRange sqref="F28:F42" name="Range_1_1_1_1"/>
  </protectedRanges>
  <mergeCells count="3">
    <mergeCell ref="E8:J8"/>
    <mergeCell ref="L7:M8"/>
    <mergeCell ref="B1:D1"/>
  </mergeCells>
  <phoneticPr fontId="2" type="noConversion"/>
  <pageMargins left="0.75" right="0.75" top="1" bottom="1" header="0.5" footer="0.5"/>
  <pageSetup scale="68" orientation="landscape" r:id="rId1"/>
  <headerFooter alignWithMargins="0"/>
  <ignoredErrors>
    <ignoredError sqref="B1:D2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64"/>
  <sheetViews>
    <sheetView showGridLines="0" zoomScaleNormal="100" workbookViewId="0">
      <pane ySplit="9" topLeftCell="A12" activePane="bottomLeft" state="frozen"/>
      <selection activeCell="A2" sqref="A2"/>
      <selection pane="bottomLeft" activeCell="F46" sqref="F46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12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bestFit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16">
        <f>+'Data Input'!C6</f>
        <v>0</v>
      </c>
      <c r="C2" s="17"/>
      <c r="D2" s="18"/>
      <c r="E2" s="19"/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107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7" t="s">
        <v>57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Input'!G4</f>
        <v>164765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</v>
      </c>
      <c r="D8" s="26" t="s">
        <v>8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31"/>
      <c r="D11" s="64" t="str">
        <f t="shared" ref="D11" si="0">IF(B11,B11*C11,"")</f>
        <v/>
      </c>
      <c r="E11" s="64" t="str">
        <f t="shared" ref="E11" si="1">IF(B11,(D11)*$N$7,"")</f>
        <v/>
      </c>
      <c r="F11" s="30"/>
      <c r="G11" s="30"/>
      <c r="H11" s="64" t="str">
        <f t="shared" ref="H11:H22" si="2">IF(C11,(D11)*$N$8,"")</f>
        <v/>
      </c>
      <c r="I11" s="30"/>
      <c r="J11" s="30"/>
      <c r="K11" s="30"/>
      <c r="L11" s="30"/>
      <c r="M11" s="30"/>
    </row>
    <row r="12" spans="1:14" x14ac:dyDescent="0.2">
      <c r="A12" s="29"/>
      <c r="B12" s="30"/>
      <c r="C12" s="31"/>
      <c r="D12" s="64" t="str">
        <f t="shared" ref="D12:D21" si="3">IF(B12,B12*C12,"")</f>
        <v/>
      </c>
      <c r="E12" s="64" t="str">
        <f t="shared" ref="E12:E21" si="4">IF(B12,(D12)*$N$7,"")</f>
        <v/>
      </c>
      <c r="F12" s="30"/>
      <c r="G12" s="30"/>
      <c r="H12" s="64" t="str">
        <f t="shared" si="2"/>
        <v/>
      </c>
      <c r="I12" s="30"/>
      <c r="J12" s="30"/>
      <c r="K12" s="30"/>
      <c r="L12" s="30"/>
      <c r="M12" s="30"/>
    </row>
    <row r="13" spans="1:14" x14ac:dyDescent="0.2">
      <c r="A13" s="29"/>
      <c r="B13" s="30"/>
      <c r="C13" s="31"/>
      <c r="D13" s="64" t="str">
        <f t="shared" si="3"/>
        <v/>
      </c>
      <c r="E13" s="64" t="str">
        <f t="shared" si="4"/>
        <v/>
      </c>
      <c r="F13" s="30"/>
      <c r="G13" s="30"/>
      <c r="H13" s="64" t="str">
        <f t="shared" si="2"/>
        <v/>
      </c>
      <c r="I13" s="30"/>
      <c r="J13" s="30"/>
      <c r="K13" s="30"/>
      <c r="L13" s="30"/>
      <c r="M13" s="30"/>
    </row>
    <row r="14" spans="1:14" x14ac:dyDescent="0.2">
      <c r="A14" s="29"/>
      <c r="B14" s="30"/>
      <c r="C14" s="31"/>
      <c r="D14" s="64" t="str">
        <f t="shared" si="3"/>
        <v/>
      </c>
      <c r="E14" s="64" t="str">
        <f t="shared" si="4"/>
        <v/>
      </c>
      <c r="F14" s="30"/>
      <c r="G14" s="30"/>
      <c r="H14" s="64" t="str">
        <f t="shared" si="2"/>
        <v/>
      </c>
      <c r="I14" s="30"/>
      <c r="J14" s="30"/>
      <c r="K14" s="30"/>
      <c r="L14" s="30"/>
      <c r="M14" s="30"/>
    </row>
    <row r="15" spans="1:14" x14ac:dyDescent="0.2">
      <c r="A15" s="29"/>
      <c r="B15" s="30"/>
      <c r="C15" s="31"/>
      <c r="D15" s="64" t="str">
        <f t="shared" si="3"/>
        <v/>
      </c>
      <c r="E15" s="64" t="str">
        <f t="shared" si="4"/>
        <v/>
      </c>
      <c r="F15" s="30"/>
      <c r="G15" s="30"/>
      <c r="H15" s="64" t="str">
        <f t="shared" si="2"/>
        <v/>
      </c>
      <c r="I15" s="30"/>
      <c r="J15" s="30"/>
      <c r="K15" s="30"/>
      <c r="L15" s="30"/>
      <c r="M15" s="30"/>
    </row>
    <row r="16" spans="1:14" x14ac:dyDescent="0.2">
      <c r="A16" s="29"/>
      <c r="B16" s="30"/>
      <c r="C16" s="31"/>
      <c r="D16" s="64" t="str">
        <f t="shared" si="3"/>
        <v/>
      </c>
      <c r="E16" s="64" t="str">
        <f t="shared" si="4"/>
        <v/>
      </c>
      <c r="F16" s="30"/>
      <c r="G16" s="30"/>
      <c r="H16" s="64" t="str">
        <f t="shared" si="2"/>
        <v/>
      </c>
      <c r="I16" s="30"/>
      <c r="J16" s="30"/>
      <c r="K16" s="30"/>
      <c r="L16" s="30"/>
      <c r="M16" s="30"/>
    </row>
    <row r="17" spans="1:13" x14ac:dyDescent="0.2">
      <c r="A17" s="29"/>
      <c r="B17" s="30"/>
      <c r="C17" s="31"/>
      <c r="D17" s="64" t="str">
        <f t="shared" si="3"/>
        <v/>
      </c>
      <c r="E17" s="64" t="str">
        <f t="shared" si="4"/>
        <v/>
      </c>
      <c r="F17" s="30"/>
      <c r="G17" s="30"/>
      <c r="H17" s="64" t="str">
        <f t="shared" si="2"/>
        <v/>
      </c>
      <c r="I17" s="30"/>
      <c r="J17" s="30"/>
      <c r="K17" s="30"/>
      <c r="L17" s="30"/>
      <c r="M17" s="30"/>
    </row>
    <row r="18" spans="1:13" x14ac:dyDescent="0.2">
      <c r="A18" s="29"/>
      <c r="B18" s="30"/>
      <c r="C18" s="31"/>
      <c r="D18" s="64" t="str">
        <f t="shared" si="3"/>
        <v/>
      </c>
      <c r="E18" s="64" t="str">
        <f t="shared" si="4"/>
        <v/>
      </c>
      <c r="F18" s="30"/>
      <c r="G18" s="30"/>
      <c r="H18" s="64" t="str">
        <f t="shared" si="2"/>
        <v/>
      </c>
      <c r="I18" s="30"/>
      <c r="J18" s="30"/>
      <c r="K18" s="30"/>
      <c r="L18" s="30"/>
      <c r="M18" s="30"/>
    </row>
    <row r="19" spans="1:13" x14ac:dyDescent="0.2">
      <c r="A19" s="29"/>
      <c r="B19" s="30"/>
      <c r="C19" s="31"/>
      <c r="D19" s="64" t="str">
        <f t="shared" si="3"/>
        <v/>
      </c>
      <c r="E19" s="64" t="str">
        <f t="shared" si="4"/>
        <v/>
      </c>
      <c r="F19" s="30"/>
      <c r="G19" s="30"/>
      <c r="H19" s="64" t="str">
        <f t="shared" si="2"/>
        <v/>
      </c>
      <c r="I19" s="30"/>
      <c r="J19" s="30"/>
      <c r="K19" s="30"/>
      <c r="L19" s="30"/>
      <c r="M19" s="30"/>
    </row>
    <row r="20" spans="1:13" x14ac:dyDescent="0.2">
      <c r="A20" s="29"/>
      <c r="B20" s="30"/>
      <c r="C20" s="31"/>
      <c r="D20" s="64" t="str">
        <f t="shared" si="3"/>
        <v/>
      </c>
      <c r="E20" s="64" t="str">
        <f t="shared" si="4"/>
        <v/>
      </c>
      <c r="F20" s="30"/>
      <c r="G20" s="30"/>
      <c r="H20" s="64" t="str">
        <f t="shared" si="2"/>
        <v/>
      </c>
      <c r="I20" s="30"/>
      <c r="J20" s="30"/>
      <c r="K20" s="30"/>
      <c r="L20" s="30"/>
      <c r="M20" s="30"/>
    </row>
    <row r="21" spans="1:13" x14ac:dyDescent="0.2">
      <c r="A21" s="29"/>
      <c r="B21" s="30"/>
      <c r="C21" s="31"/>
      <c r="D21" s="64" t="str">
        <f t="shared" si="3"/>
        <v/>
      </c>
      <c r="E21" s="64" t="str">
        <f t="shared" si="4"/>
        <v/>
      </c>
      <c r="F21" s="30"/>
      <c r="G21" s="30"/>
      <c r="H21" s="64" t="str">
        <f t="shared" si="2"/>
        <v/>
      </c>
      <c r="I21" s="30"/>
      <c r="J21" s="30"/>
      <c r="K21" s="30"/>
      <c r="L21" s="30"/>
      <c r="M21" s="30"/>
    </row>
    <row r="22" spans="1:13" x14ac:dyDescent="0.2">
      <c r="A22" s="29"/>
      <c r="B22" s="30"/>
      <c r="C22" s="31"/>
      <c r="D22" s="34" t="str">
        <f t="shared" ref="D22" si="5">IF(B22,B22*C22,"")</f>
        <v/>
      </c>
      <c r="E22" s="34" t="str">
        <f t="shared" ref="E22" si="6">IF(B22,(D22)*$N$7,"")</f>
        <v/>
      </c>
      <c r="F22" s="30"/>
      <c r="G22" s="30"/>
      <c r="H22" s="128" t="str">
        <f t="shared" si="2"/>
        <v/>
      </c>
      <c r="I22" s="30"/>
      <c r="J22" s="30"/>
      <c r="K22" s="30"/>
      <c r="L22" s="30"/>
      <c r="M22" s="30"/>
    </row>
    <row r="23" spans="1:13" x14ac:dyDescent="0.2">
      <c r="A23" s="12" t="s">
        <v>10</v>
      </c>
      <c r="B23" s="33"/>
      <c r="C23" s="36">
        <f t="shared" ref="C23:K23" si="7">SUM(C10:C22)</f>
        <v>0</v>
      </c>
      <c r="D23" s="32">
        <f t="shared" si="7"/>
        <v>0</v>
      </c>
      <c r="E23" s="32">
        <f t="shared" si="7"/>
        <v>0</v>
      </c>
      <c r="F23" s="32">
        <f>SUM(F10:F22)</f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3"/>
      <c r="M23" s="33"/>
    </row>
    <row r="24" spans="1:13" x14ac:dyDescent="0.2">
      <c r="B24" s="33"/>
      <c r="D24" s="33"/>
      <c r="E24" s="37"/>
      <c r="F24" s="33"/>
      <c r="G24" s="33"/>
      <c r="H24" s="33"/>
      <c r="I24" s="33"/>
      <c r="J24" s="33"/>
      <c r="K24" s="33"/>
      <c r="L24" s="33"/>
      <c r="M24" s="33"/>
    </row>
    <row r="25" spans="1:13" x14ac:dyDescent="0.2">
      <c r="A25" s="21" t="s">
        <v>100</v>
      </c>
      <c r="B25" s="33"/>
      <c r="D25" s="33"/>
      <c r="E25" s="37"/>
      <c r="F25" s="49"/>
      <c r="G25" s="33"/>
      <c r="H25" s="33"/>
      <c r="I25" s="33"/>
      <c r="J25" s="33"/>
      <c r="K25" s="33"/>
      <c r="L25" s="38"/>
      <c r="M25" s="38"/>
    </row>
    <row r="26" spans="1:13" x14ac:dyDescent="0.2">
      <c r="A26" s="29"/>
      <c r="B26" s="30"/>
      <c r="C26" s="39"/>
      <c r="D26" s="82" t="str">
        <f>IF(B26,B26*C26,"")</f>
        <v/>
      </c>
      <c r="E26" s="82" t="str">
        <f>IF(B26,(D26)*$N$7,"")</f>
        <v/>
      </c>
      <c r="F26" s="30"/>
      <c r="G26" s="30"/>
      <c r="H26" s="130" t="str">
        <f>IF(C26,(D26)*$N$8,"")</f>
        <v/>
      </c>
      <c r="I26" s="30"/>
      <c r="J26" s="30"/>
      <c r="K26" s="30"/>
      <c r="L26" s="40"/>
      <c r="M26" s="40"/>
    </row>
    <row r="27" spans="1:13" x14ac:dyDescent="0.2">
      <c r="A27" s="29"/>
      <c r="B27" s="30"/>
      <c r="C27" s="39"/>
      <c r="D27" s="64" t="str">
        <f t="shared" ref="D27:D38" si="8">IF(B27,B27*C27,"")</f>
        <v/>
      </c>
      <c r="E27" s="64" t="str">
        <f t="shared" ref="E27:E38" si="9">IF(B27,(D27)*$N$7,"")</f>
        <v/>
      </c>
      <c r="F27" s="30"/>
      <c r="G27" s="30"/>
      <c r="H27" s="64" t="str">
        <f t="shared" ref="H27:H38" si="10">IF(C27,(D27)*$N$8,"")</f>
        <v/>
      </c>
      <c r="I27" s="30"/>
      <c r="J27" s="30"/>
      <c r="K27" s="30"/>
      <c r="L27" s="40"/>
      <c r="M27" s="40"/>
    </row>
    <row r="28" spans="1:13" x14ac:dyDescent="0.2">
      <c r="A28" s="29"/>
      <c r="B28" s="30"/>
      <c r="C28" s="39"/>
      <c r="D28" s="64" t="str">
        <f t="shared" si="8"/>
        <v/>
      </c>
      <c r="E28" s="64" t="str">
        <f t="shared" si="9"/>
        <v/>
      </c>
      <c r="F28" s="30"/>
      <c r="G28" s="30"/>
      <c r="H28" s="64" t="str">
        <f t="shared" si="10"/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39"/>
      <c r="D29" s="64" t="str">
        <f t="shared" si="8"/>
        <v/>
      </c>
      <c r="E29" s="64" t="str">
        <f t="shared" si="9"/>
        <v/>
      </c>
      <c r="F29" s="30"/>
      <c r="G29" s="30"/>
      <c r="H29" s="64" t="str">
        <f t="shared" si="10"/>
        <v/>
      </c>
      <c r="I29" s="30"/>
      <c r="J29" s="30"/>
      <c r="K29" s="30"/>
      <c r="L29" s="40"/>
      <c r="M29" s="40"/>
    </row>
    <row r="30" spans="1:13" x14ac:dyDescent="0.2">
      <c r="A30" s="29"/>
      <c r="B30" s="30"/>
      <c r="C30" s="39"/>
      <c r="D30" s="64" t="str">
        <f t="shared" si="8"/>
        <v/>
      </c>
      <c r="E30" s="64" t="str">
        <f t="shared" si="9"/>
        <v/>
      </c>
      <c r="F30" s="30"/>
      <c r="G30" s="30"/>
      <c r="H30" s="64" t="str">
        <f t="shared" si="10"/>
        <v/>
      </c>
      <c r="I30" s="30"/>
      <c r="J30" s="30"/>
      <c r="K30" s="30"/>
      <c r="L30" s="40"/>
      <c r="M30" s="40"/>
    </row>
    <row r="31" spans="1:13" x14ac:dyDescent="0.2">
      <c r="A31" s="29"/>
      <c r="B31" s="30"/>
      <c r="C31" s="39"/>
      <c r="D31" s="64" t="str">
        <f t="shared" si="8"/>
        <v/>
      </c>
      <c r="E31" s="64" t="str">
        <f t="shared" si="9"/>
        <v/>
      </c>
      <c r="F31" s="30"/>
      <c r="G31" s="30"/>
      <c r="H31" s="64" t="str">
        <f t="shared" si="10"/>
        <v/>
      </c>
      <c r="I31" s="30"/>
      <c r="J31" s="30"/>
      <c r="K31" s="30"/>
      <c r="L31" s="40"/>
      <c r="M31" s="40"/>
    </row>
    <row r="32" spans="1:13" x14ac:dyDescent="0.2">
      <c r="A32" s="29"/>
      <c r="B32" s="30"/>
      <c r="C32" s="39"/>
      <c r="D32" s="64" t="str">
        <f t="shared" si="8"/>
        <v/>
      </c>
      <c r="E32" s="64" t="str">
        <f t="shared" si="9"/>
        <v/>
      </c>
      <c r="F32" s="30"/>
      <c r="G32" s="30"/>
      <c r="H32" s="64" t="str">
        <f t="shared" si="10"/>
        <v/>
      </c>
      <c r="I32" s="30"/>
      <c r="J32" s="30"/>
      <c r="K32" s="30"/>
      <c r="L32" s="40"/>
      <c r="M32" s="40"/>
    </row>
    <row r="33" spans="1:13" x14ac:dyDescent="0.2">
      <c r="A33" s="29"/>
      <c r="B33" s="30"/>
      <c r="C33" s="39"/>
      <c r="D33" s="64" t="str">
        <f t="shared" si="8"/>
        <v/>
      </c>
      <c r="E33" s="64" t="str">
        <f t="shared" si="9"/>
        <v/>
      </c>
      <c r="F33" s="30"/>
      <c r="G33" s="30"/>
      <c r="H33" s="64" t="str">
        <f t="shared" si="10"/>
        <v/>
      </c>
      <c r="I33" s="30"/>
      <c r="J33" s="30"/>
      <c r="K33" s="30"/>
      <c r="L33" s="40"/>
      <c r="M33" s="40"/>
    </row>
    <row r="34" spans="1:13" x14ac:dyDescent="0.2">
      <c r="A34" s="29"/>
      <c r="B34" s="30"/>
      <c r="C34" s="39"/>
      <c r="D34" s="64" t="str">
        <f t="shared" si="8"/>
        <v/>
      </c>
      <c r="E34" s="64" t="str">
        <f t="shared" si="9"/>
        <v/>
      </c>
      <c r="F34" s="30"/>
      <c r="G34" s="30"/>
      <c r="H34" s="64" t="str">
        <f t="shared" si="10"/>
        <v/>
      </c>
      <c r="I34" s="30"/>
      <c r="J34" s="30"/>
      <c r="K34" s="30"/>
      <c r="L34" s="40"/>
      <c r="M34" s="40"/>
    </row>
    <row r="35" spans="1:13" x14ac:dyDescent="0.2">
      <c r="A35" s="29"/>
      <c r="B35" s="30"/>
      <c r="C35" s="39"/>
      <c r="D35" s="64" t="str">
        <f t="shared" si="8"/>
        <v/>
      </c>
      <c r="E35" s="64" t="str">
        <f t="shared" si="9"/>
        <v/>
      </c>
      <c r="F35" s="30"/>
      <c r="G35" s="30"/>
      <c r="H35" s="64" t="str">
        <f t="shared" si="10"/>
        <v/>
      </c>
      <c r="I35" s="30"/>
      <c r="J35" s="30"/>
      <c r="K35" s="30"/>
      <c r="L35" s="40"/>
      <c r="M35" s="40"/>
    </row>
    <row r="36" spans="1:13" x14ac:dyDescent="0.2">
      <c r="A36" s="29"/>
      <c r="B36" s="30"/>
      <c r="C36" s="39"/>
      <c r="D36" s="64" t="str">
        <f t="shared" si="8"/>
        <v/>
      </c>
      <c r="E36" s="64" t="str">
        <f t="shared" si="9"/>
        <v/>
      </c>
      <c r="F36" s="30"/>
      <c r="G36" s="30"/>
      <c r="H36" s="64" t="str">
        <f t="shared" si="10"/>
        <v/>
      </c>
      <c r="I36" s="30"/>
      <c r="J36" s="30"/>
      <c r="K36" s="30"/>
      <c r="L36" s="40"/>
      <c r="M36" s="40"/>
    </row>
    <row r="37" spans="1:13" x14ac:dyDescent="0.2">
      <c r="A37" s="29"/>
      <c r="B37" s="30"/>
      <c r="C37" s="39"/>
      <c r="D37" s="64" t="str">
        <f t="shared" si="8"/>
        <v/>
      </c>
      <c r="E37" s="64" t="str">
        <f t="shared" si="9"/>
        <v/>
      </c>
      <c r="F37" s="30"/>
      <c r="G37" s="30"/>
      <c r="H37" s="64" t="str">
        <f t="shared" si="10"/>
        <v/>
      </c>
      <c r="I37" s="30"/>
      <c r="J37" s="30"/>
      <c r="K37" s="30"/>
      <c r="L37" s="40"/>
      <c r="M37" s="40"/>
    </row>
    <row r="38" spans="1:13" x14ac:dyDescent="0.2">
      <c r="A38" s="41"/>
      <c r="B38" s="30"/>
      <c r="C38" s="39"/>
      <c r="D38" s="129" t="str">
        <f t="shared" si="8"/>
        <v/>
      </c>
      <c r="E38" s="34" t="str">
        <f t="shared" si="9"/>
        <v/>
      </c>
      <c r="F38" s="30"/>
      <c r="G38" s="30"/>
      <c r="H38" s="128" t="str">
        <f t="shared" si="10"/>
        <v/>
      </c>
      <c r="I38" s="30"/>
      <c r="J38" s="30"/>
      <c r="K38" s="30"/>
      <c r="L38" s="40"/>
      <c r="M38" s="40"/>
    </row>
    <row r="39" spans="1:13" x14ac:dyDescent="0.2">
      <c r="A39" s="12" t="s">
        <v>10</v>
      </c>
      <c r="B39" s="33"/>
      <c r="C39" s="42">
        <f t="shared" ref="C39:K39" si="11">SUM(C26:C38)</f>
        <v>0</v>
      </c>
      <c r="D39" s="32">
        <f t="shared" si="11"/>
        <v>0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0</v>
      </c>
      <c r="L39" s="38"/>
      <c r="M39" s="38"/>
    </row>
    <row r="40" spans="1:13" x14ac:dyDescent="0.2">
      <c r="A40" s="12"/>
      <c r="B40" s="33"/>
      <c r="C40" s="42"/>
      <c r="D40" s="32"/>
      <c r="E40" s="43"/>
      <c r="F40" s="32"/>
      <c r="G40" s="32"/>
      <c r="H40" s="32"/>
      <c r="I40" s="32"/>
      <c r="J40" s="32"/>
      <c r="K40" s="32"/>
      <c r="L40" s="38"/>
      <c r="M40" s="38"/>
    </row>
    <row r="41" spans="1:13" x14ac:dyDescent="0.2">
      <c r="A41" s="12" t="s">
        <v>11</v>
      </c>
      <c r="B41" s="33"/>
      <c r="C41" s="44">
        <f>SUM(C23+C39+C55)</f>
        <v>0</v>
      </c>
      <c r="D41" s="32">
        <f t="shared" ref="D41:K41" si="12">SUM(D23+D39)</f>
        <v>0</v>
      </c>
      <c r="E41" s="32">
        <f t="shared" si="12"/>
        <v>0</v>
      </c>
      <c r="F41" s="32">
        <f t="shared" si="12"/>
        <v>0</v>
      </c>
      <c r="G41" s="32">
        <f t="shared" si="12"/>
        <v>0</v>
      </c>
      <c r="H41" s="32">
        <f t="shared" si="12"/>
        <v>0</v>
      </c>
      <c r="I41" s="32">
        <f t="shared" si="12"/>
        <v>0</v>
      </c>
      <c r="J41" s="32">
        <f t="shared" si="12"/>
        <v>0</v>
      </c>
      <c r="K41" s="32">
        <f t="shared" si="12"/>
        <v>0</v>
      </c>
      <c r="L41" s="33"/>
      <c r="M41" s="33"/>
    </row>
    <row r="42" spans="1:13" x14ac:dyDescent="0.2">
      <c r="B42" s="33"/>
      <c r="C42" s="42"/>
      <c r="D42" s="32"/>
      <c r="E42" s="32"/>
      <c r="F42" s="32"/>
      <c r="G42" s="32"/>
      <c r="H42" s="32"/>
      <c r="I42" s="32"/>
      <c r="J42" s="32"/>
      <c r="K42" s="32"/>
      <c r="L42" s="33"/>
      <c r="M42" s="33"/>
    </row>
    <row r="43" spans="1:13" ht="13.5" thickBot="1" x14ac:dyDescent="0.25">
      <c r="A43" s="12" t="s">
        <v>12</v>
      </c>
      <c r="B43" s="33"/>
      <c r="C43" s="45">
        <f t="shared" ref="C43:J43" si="13">+C41*$N$9</f>
        <v>0</v>
      </c>
      <c r="D43" s="46">
        <f t="shared" si="13"/>
        <v>0</v>
      </c>
      <c r="E43" s="46">
        <f t="shared" si="13"/>
        <v>0</v>
      </c>
      <c r="F43" s="46">
        <f t="shared" si="13"/>
        <v>0</v>
      </c>
      <c r="G43" s="46">
        <f t="shared" si="13"/>
        <v>0</v>
      </c>
      <c r="H43" s="46">
        <f t="shared" si="13"/>
        <v>0</v>
      </c>
      <c r="I43" s="46">
        <f t="shared" si="13"/>
        <v>0</v>
      </c>
      <c r="J43" s="46">
        <f t="shared" si="13"/>
        <v>0</v>
      </c>
      <c r="K43" s="46">
        <f>+K41*$N$9</f>
        <v>0</v>
      </c>
      <c r="L43" s="33"/>
      <c r="M43" s="33"/>
    </row>
    <row r="44" spans="1:13" ht="13.5" thickTop="1" x14ac:dyDescent="0.2">
      <c r="B44" s="33"/>
      <c r="D44" s="33"/>
      <c r="E44" s="37"/>
      <c r="F44" s="33"/>
      <c r="G44" s="33"/>
      <c r="H44" s="33"/>
      <c r="I44" s="33"/>
      <c r="J44" s="33"/>
      <c r="K44" s="33"/>
      <c r="L44" s="38"/>
      <c r="M44" s="38"/>
    </row>
    <row r="45" spans="1:13" ht="25.5" x14ac:dyDescent="0.2">
      <c r="A45" s="75" t="s">
        <v>104</v>
      </c>
      <c r="B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3" x14ac:dyDescent="0.2">
      <c r="A46" s="47">
        <f>+'Data Input'!B11</f>
        <v>0</v>
      </c>
      <c r="B46" s="33"/>
      <c r="C46" s="48"/>
      <c r="D46" s="32">
        <f>+'Data Input'!C11*'Data Input'!$G$4/'Data Input'!$G$32</f>
        <v>0</v>
      </c>
      <c r="E46" s="32" t="str">
        <f>IF(D46,(D46)*$N$7,"")</f>
        <v/>
      </c>
      <c r="F46" s="49"/>
      <c r="G46" s="33"/>
      <c r="H46" s="32" t="str">
        <f>IF(D46,(D46)*$N$8,"")</f>
        <v/>
      </c>
      <c r="I46" s="33"/>
      <c r="J46" s="33"/>
      <c r="K46" s="33"/>
      <c r="L46" s="33"/>
      <c r="M46" s="33"/>
    </row>
    <row r="47" spans="1:13" x14ac:dyDescent="0.2">
      <c r="A47" s="47">
        <f>+'Data Input'!B12</f>
        <v>0</v>
      </c>
      <c r="B47" s="33"/>
      <c r="C47" s="48"/>
      <c r="D47" s="32">
        <f>+'Data Input'!C12*'Data Input'!$G$4/'Data Input'!$G$32</f>
        <v>0</v>
      </c>
      <c r="E47" s="32" t="str">
        <f t="shared" ref="E47:E53" si="14">IF(D47,(D47)*$N$7,"")</f>
        <v/>
      </c>
      <c r="F47" s="49"/>
      <c r="G47" s="33"/>
      <c r="H47" s="32" t="str">
        <f t="shared" ref="H47:H53" si="15">IF(D47,(D47)*$N$8,"")</f>
        <v/>
      </c>
      <c r="I47" s="33"/>
      <c r="J47" s="33"/>
      <c r="K47" s="33"/>
      <c r="L47" s="33"/>
      <c r="M47" s="33"/>
    </row>
    <row r="48" spans="1:13" x14ac:dyDescent="0.2">
      <c r="A48" s="47">
        <f>+'Data Input'!B13</f>
        <v>0</v>
      </c>
      <c r="B48" s="33"/>
      <c r="C48" s="48"/>
      <c r="D48" s="32">
        <f>+'Data Input'!C13*'Data Input'!$G$4/'Data Input'!$G$32</f>
        <v>0</v>
      </c>
      <c r="E48" s="32" t="str">
        <f t="shared" si="14"/>
        <v/>
      </c>
      <c r="F48" s="49"/>
      <c r="G48" s="33"/>
      <c r="H48" s="32" t="str">
        <f t="shared" si="15"/>
        <v/>
      </c>
      <c r="I48" s="33"/>
      <c r="J48" s="33"/>
      <c r="K48" s="33"/>
      <c r="L48" s="33"/>
      <c r="M48" s="33"/>
    </row>
    <row r="49" spans="1:13" x14ac:dyDescent="0.2">
      <c r="A49" s="47">
        <f>+'Data Input'!B14</f>
        <v>0</v>
      </c>
      <c r="B49" s="33"/>
      <c r="C49" s="48"/>
      <c r="D49" s="32">
        <f>+'Data Input'!C14*'Data Input'!$G$4/'Data Input'!$G$32</f>
        <v>0</v>
      </c>
      <c r="E49" s="32" t="str">
        <f t="shared" si="14"/>
        <v/>
      </c>
      <c r="F49" s="49"/>
      <c r="G49" s="33"/>
      <c r="H49" s="32" t="str">
        <f t="shared" si="15"/>
        <v/>
      </c>
      <c r="I49" s="33"/>
      <c r="J49" s="33"/>
      <c r="K49" s="33"/>
      <c r="L49" s="33"/>
      <c r="M49" s="33"/>
    </row>
    <row r="50" spans="1:13" x14ac:dyDescent="0.2">
      <c r="A50" s="47">
        <f>+'Data Input'!B15</f>
        <v>0</v>
      </c>
      <c r="B50" s="33"/>
      <c r="C50" s="48"/>
      <c r="D50" s="32">
        <f>+'Data Input'!C15*'Data Input'!$G$4/'Data Input'!$G$32</f>
        <v>0</v>
      </c>
      <c r="E50" s="32" t="str">
        <f t="shared" si="14"/>
        <v/>
      </c>
      <c r="F50" s="33"/>
      <c r="G50" s="33"/>
      <c r="H50" s="32" t="str">
        <f t="shared" si="15"/>
        <v/>
      </c>
      <c r="I50" s="33"/>
      <c r="J50" s="33"/>
      <c r="K50" s="33"/>
      <c r="L50" s="33"/>
      <c r="M50" s="33"/>
    </row>
    <row r="51" spans="1:13" x14ac:dyDescent="0.2">
      <c r="A51" s="47">
        <f>+'Data Input'!B16</f>
        <v>0</v>
      </c>
      <c r="B51" s="33"/>
      <c r="C51" s="48"/>
      <c r="D51" s="32">
        <f>+'Data Input'!C16*'Data Input'!$G$4/'Data Input'!$G$32</f>
        <v>0</v>
      </c>
      <c r="E51" s="32" t="str">
        <f t="shared" si="14"/>
        <v/>
      </c>
      <c r="F51" s="33"/>
      <c r="G51" s="33"/>
      <c r="H51" s="32" t="str">
        <f t="shared" si="15"/>
        <v/>
      </c>
      <c r="I51" s="33"/>
      <c r="J51" s="33"/>
      <c r="K51" s="33"/>
      <c r="L51" s="33"/>
      <c r="M51" s="33"/>
    </row>
    <row r="52" spans="1:13" x14ac:dyDescent="0.2">
      <c r="A52" s="47">
        <f>+'Data Input'!B17</f>
        <v>0</v>
      </c>
      <c r="B52" s="33"/>
      <c r="C52" s="48"/>
      <c r="D52" s="32">
        <f>+'Data Input'!C17*'Data Input'!$G$4/'Data Input'!$G$32</f>
        <v>0</v>
      </c>
      <c r="E52" s="32" t="str">
        <f t="shared" si="14"/>
        <v/>
      </c>
      <c r="F52" s="33"/>
      <c r="G52" s="33"/>
      <c r="H52" s="32" t="str">
        <f t="shared" si="15"/>
        <v/>
      </c>
      <c r="I52" s="33"/>
      <c r="J52" s="33"/>
      <c r="K52" s="33"/>
      <c r="L52" s="33"/>
      <c r="M52" s="33"/>
    </row>
    <row r="53" spans="1:13" x14ac:dyDescent="0.2">
      <c r="A53" s="47">
        <f>+'Data Input'!B18</f>
        <v>0</v>
      </c>
      <c r="B53" s="33"/>
      <c r="C53" s="48"/>
      <c r="D53" s="32">
        <f>+'Data Input'!C18*'Data Input'!$G$4/'Data Input'!$G$32</f>
        <v>0</v>
      </c>
      <c r="E53" s="32" t="str">
        <f t="shared" si="14"/>
        <v/>
      </c>
      <c r="F53" s="33"/>
      <c r="G53" s="33"/>
      <c r="H53" s="32" t="str">
        <f t="shared" si="15"/>
        <v/>
      </c>
      <c r="I53" s="33"/>
      <c r="J53" s="33"/>
      <c r="K53" s="33"/>
      <c r="L53" s="33"/>
      <c r="M53" s="33"/>
    </row>
    <row r="54" spans="1:13" x14ac:dyDescent="0.2">
      <c r="A54" s="47"/>
      <c r="B54" s="33"/>
      <c r="C54" s="50"/>
      <c r="D54" s="32"/>
      <c r="E54" s="34"/>
      <c r="F54" s="35"/>
      <c r="G54" s="35"/>
      <c r="H54" s="34"/>
      <c r="I54" s="35"/>
      <c r="J54" s="35"/>
      <c r="K54" s="35"/>
      <c r="L54" s="33"/>
      <c r="M54" s="33"/>
    </row>
    <row r="55" spans="1:13" x14ac:dyDescent="0.2">
      <c r="A55" s="12" t="s">
        <v>10</v>
      </c>
      <c r="B55" s="33"/>
      <c r="C55" s="51"/>
      <c r="D55" s="82">
        <f t="shared" ref="D55:K55" si="16">SUM(D46:D54)</f>
        <v>0</v>
      </c>
      <c r="E55" s="32">
        <f t="shared" si="16"/>
        <v>0</v>
      </c>
      <c r="F55" s="32">
        <f t="shared" si="16"/>
        <v>0</v>
      </c>
      <c r="G55" s="32">
        <f t="shared" si="16"/>
        <v>0</v>
      </c>
      <c r="H55" s="32">
        <f t="shared" si="16"/>
        <v>0</v>
      </c>
      <c r="I55" s="32">
        <f t="shared" si="16"/>
        <v>0</v>
      </c>
      <c r="J55" s="32">
        <f t="shared" si="16"/>
        <v>0</v>
      </c>
      <c r="K55" s="32">
        <f t="shared" si="16"/>
        <v>0</v>
      </c>
      <c r="L55" s="33"/>
      <c r="M55" s="33"/>
    </row>
    <row r="56" spans="1:13" x14ac:dyDescent="0.2">
      <c r="B56" s="33"/>
      <c r="D56" s="33"/>
      <c r="E56" s="37"/>
      <c r="F56" s="33"/>
      <c r="G56" s="33"/>
      <c r="H56" s="33"/>
      <c r="I56" s="33"/>
      <c r="J56" s="33"/>
      <c r="K56" s="33"/>
      <c r="L56" s="33"/>
      <c r="M56" s="33"/>
    </row>
    <row r="57" spans="1:13" x14ac:dyDescent="0.2">
      <c r="B57" s="33"/>
      <c r="E57" s="24"/>
      <c r="F57" s="24"/>
      <c r="G57" s="24"/>
      <c r="H57" s="52"/>
      <c r="J57" s="24"/>
      <c r="K57" s="24"/>
    </row>
    <row r="58" spans="1:13" x14ac:dyDescent="0.2">
      <c r="A58" s="21" t="s">
        <v>98</v>
      </c>
      <c r="B58" s="33"/>
      <c r="D58" s="53"/>
      <c r="E58" s="24"/>
      <c r="F58" s="24"/>
      <c r="G58" s="24"/>
      <c r="H58" s="52"/>
      <c r="J58" s="24"/>
      <c r="K58" s="24"/>
    </row>
    <row r="59" spans="1:13" x14ac:dyDescent="0.2">
      <c r="B59" s="33"/>
      <c r="E59" s="24"/>
      <c r="F59" s="24"/>
      <c r="G59" s="24"/>
      <c r="H59" s="52"/>
      <c r="I59" s="24"/>
      <c r="J59" s="24"/>
      <c r="K59" s="24"/>
    </row>
    <row r="60" spans="1:13" x14ac:dyDescent="0.2">
      <c r="A60" s="21" t="s">
        <v>13</v>
      </c>
      <c r="B60" s="33"/>
      <c r="D60" s="54">
        <f>+'Data Input'!H4</f>
        <v>0</v>
      </c>
      <c r="E60" s="24"/>
      <c r="F60" s="24"/>
      <c r="G60" s="24"/>
      <c r="H60" s="52"/>
      <c r="I60" s="24"/>
      <c r="J60" s="24"/>
      <c r="K60" s="24"/>
    </row>
    <row r="61" spans="1:13" x14ac:dyDescent="0.2">
      <c r="B61" s="33"/>
      <c r="E61" s="24"/>
      <c r="F61" s="24"/>
      <c r="G61" s="24"/>
      <c r="H61" s="52"/>
      <c r="I61" s="24"/>
      <c r="J61" s="24"/>
      <c r="K61" s="24"/>
    </row>
    <row r="62" spans="1:13" x14ac:dyDescent="0.2">
      <c r="B62" s="33"/>
      <c r="E62" s="24"/>
      <c r="F62" s="24"/>
      <c r="G62" s="24"/>
      <c r="H62" s="52"/>
      <c r="I62" s="24"/>
      <c r="J62" s="24"/>
      <c r="K62" s="24"/>
    </row>
    <row r="63" spans="1:13" ht="20.100000000000001" customHeight="1" thickBot="1" x14ac:dyDescent="0.3">
      <c r="A63" s="55" t="s">
        <v>50</v>
      </c>
      <c r="D63" s="56">
        <f>SUM(D55:K62)+SUM(D43:K43)</f>
        <v>0</v>
      </c>
      <c r="E63" s="24"/>
      <c r="H63" s="52"/>
    </row>
    <row r="64" spans="1:13" ht="13.5" thickTop="1" x14ac:dyDescent="0.2"/>
  </sheetData>
  <sheetProtection algorithmName="SHA-512" hashValue="tbReaR4eLeHdgWUOHu+AuHEa/Ee9j5IbzMQmkNu+27VH7hcRPgu03HSBCib+q5DU8TUx8zt2cajvmAiDk0wxbw==" saltValue="8ye/j5s1M94rP6yBJv9eHQ==" spinCount="100000" sheet="1" selectLockedCells="1"/>
  <protectedRanges>
    <protectedRange sqref="B2:B3" name="Name"/>
    <protectedRange sqref="B60" name="Fee_1"/>
    <protectedRange sqref="B10:C22 B26:C38 B46:C54" name="Time_1"/>
    <protectedRange sqref="I26:M38 I10:M22 F50:G54 G46:G49 I46:M54 F10:G22 F26:G38" name="Range_1"/>
  </protectedRanges>
  <mergeCells count="3">
    <mergeCell ref="E8:J8"/>
    <mergeCell ref="L7:M8"/>
    <mergeCell ref="B1:D1"/>
  </mergeCells>
  <phoneticPr fontId="4" type="noConversion"/>
  <pageMargins left="0.75" right="0.75" top="1" bottom="1" header="0.5" footer="0.5"/>
  <pageSetup scale="66" orientation="landscape" r:id="rId1"/>
  <headerFooter alignWithMargins="0"/>
  <ignoredErrors>
    <ignoredError sqref="B6 B1:D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68"/>
  <sheetViews>
    <sheetView showGridLines="0" zoomScaleNormal="100" workbookViewId="0">
      <pane ySplit="9" topLeftCell="A10" activePane="bottomLeft" state="frozen"/>
      <selection activeCell="A2" sqref="A2"/>
      <selection pane="bottomLeft" activeCell="F10" sqref="F10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12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16">
        <f>+'Data Input'!C6</f>
        <v>0</v>
      </c>
      <c r="C2" s="17"/>
      <c r="D2" s="18"/>
      <c r="E2" s="19"/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95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7" t="s">
        <v>58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Input'!G5</f>
        <v>60000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</v>
      </c>
      <c r="D8" s="26" t="s">
        <v>8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64" t="str">
        <f>IF(B10,B10*C10,"")</f>
        <v/>
      </c>
      <c r="E10" s="64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31"/>
      <c r="D11" s="64" t="str">
        <f t="shared" ref="D11:D24" si="0">IF(B11,B11*C11,"")</f>
        <v/>
      </c>
      <c r="E11" s="64" t="str">
        <f t="shared" ref="E11:E24" si="1">IF(B11,(D11)*$N$7,"")</f>
        <v/>
      </c>
      <c r="F11" s="30"/>
      <c r="G11" s="30"/>
      <c r="H11" s="64" t="str">
        <f t="shared" ref="H11:H24" si="2">IF(C11,(D11)*$N$8,"")</f>
        <v/>
      </c>
      <c r="I11" s="30"/>
      <c r="J11" s="30"/>
      <c r="K11" s="30"/>
      <c r="L11" s="30"/>
      <c r="M11" s="30"/>
    </row>
    <row r="12" spans="1:14" x14ac:dyDescent="0.2">
      <c r="A12" s="29"/>
      <c r="B12" s="30"/>
      <c r="C12" s="31"/>
      <c r="D12" s="64" t="str">
        <f t="shared" si="0"/>
        <v/>
      </c>
      <c r="E12" s="64" t="str">
        <f t="shared" si="1"/>
        <v/>
      </c>
      <c r="F12" s="30"/>
      <c r="G12" s="30"/>
      <c r="H12" s="64" t="str">
        <f t="shared" si="2"/>
        <v/>
      </c>
      <c r="I12" s="30"/>
      <c r="J12" s="30"/>
      <c r="K12" s="30"/>
      <c r="L12" s="30"/>
      <c r="M12" s="30"/>
    </row>
    <row r="13" spans="1:14" x14ac:dyDescent="0.2">
      <c r="A13" s="29"/>
      <c r="B13" s="30"/>
      <c r="C13" s="31"/>
      <c r="D13" s="64" t="str">
        <f t="shared" si="0"/>
        <v/>
      </c>
      <c r="E13" s="64" t="str">
        <f t="shared" si="1"/>
        <v/>
      </c>
      <c r="F13" s="30"/>
      <c r="G13" s="30"/>
      <c r="H13" s="64" t="str">
        <f t="shared" si="2"/>
        <v/>
      </c>
      <c r="I13" s="30"/>
      <c r="J13" s="30"/>
      <c r="K13" s="30"/>
      <c r="L13" s="30"/>
      <c r="M13" s="30"/>
    </row>
    <row r="14" spans="1:14" x14ac:dyDescent="0.2">
      <c r="A14" s="29"/>
      <c r="B14" s="30"/>
      <c r="C14" s="31"/>
      <c r="D14" s="64" t="str">
        <f t="shared" si="0"/>
        <v/>
      </c>
      <c r="E14" s="64" t="str">
        <f t="shared" si="1"/>
        <v/>
      </c>
      <c r="F14" s="30"/>
      <c r="G14" s="30"/>
      <c r="H14" s="64" t="str">
        <f t="shared" si="2"/>
        <v/>
      </c>
      <c r="I14" s="30"/>
      <c r="J14" s="30"/>
      <c r="K14" s="30"/>
      <c r="L14" s="30"/>
      <c r="M14" s="30"/>
    </row>
    <row r="15" spans="1:14" x14ac:dyDescent="0.2">
      <c r="A15" s="29"/>
      <c r="B15" s="30"/>
      <c r="C15" s="31"/>
      <c r="D15" s="64" t="str">
        <f t="shared" si="0"/>
        <v/>
      </c>
      <c r="E15" s="64" t="str">
        <f t="shared" si="1"/>
        <v/>
      </c>
      <c r="F15" s="30"/>
      <c r="G15" s="30"/>
      <c r="H15" s="64" t="str">
        <f t="shared" si="2"/>
        <v/>
      </c>
      <c r="I15" s="30"/>
      <c r="J15" s="30"/>
      <c r="K15" s="30"/>
      <c r="L15" s="30"/>
      <c r="M15" s="30"/>
    </row>
    <row r="16" spans="1:14" x14ac:dyDescent="0.2">
      <c r="A16" s="29"/>
      <c r="B16" s="30"/>
      <c r="C16" s="31"/>
      <c r="D16" s="64" t="str">
        <f t="shared" si="0"/>
        <v/>
      </c>
      <c r="E16" s="64" t="str">
        <f t="shared" si="1"/>
        <v/>
      </c>
      <c r="F16" s="30"/>
      <c r="G16" s="30"/>
      <c r="H16" s="64" t="str">
        <f t="shared" si="2"/>
        <v/>
      </c>
      <c r="I16" s="30"/>
      <c r="J16" s="30"/>
      <c r="K16" s="30"/>
      <c r="L16" s="30"/>
      <c r="M16" s="30"/>
    </row>
    <row r="17" spans="1:13" x14ac:dyDescent="0.2">
      <c r="A17" s="29"/>
      <c r="B17" s="30"/>
      <c r="C17" s="31"/>
      <c r="D17" s="64" t="str">
        <f t="shared" si="0"/>
        <v/>
      </c>
      <c r="E17" s="64" t="str">
        <f t="shared" si="1"/>
        <v/>
      </c>
      <c r="F17" s="30"/>
      <c r="G17" s="30"/>
      <c r="H17" s="64" t="str">
        <f t="shared" si="2"/>
        <v/>
      </c>
      <c r="I17" s="30"/>
      <c r="J17" s="30"/>
      <c r="K17" s="30"/>
      <c r="L17" s="30"/>
      <c r="M17" s="30"/>
    </row>
    <row r="18" spans="1:13" x14ac:dyDescent="0.2">
      <c r="A18" s="29"/>
      <c r="B18" s="30"/>
      <c r="C18" s="31"/>
      <c r="D18" s="64" t="str">
        <f t="shared" si="0"/>
        <v/>
      </c>
      <c r="E18" s="64" t="str">
        <f t="shared" si="1"/>
        <v/>
      </c>
      <c r="F18" s="30"/>
      <c r="G18" s="30"/>
      <c r="H18" s="64" t="str">
        <f t="shared" si="2"/>
        <v/>
      </c>
      <c r="I18" s="30"/>
      <c r="J18" s="30"/>
      <c r="K18" s="30"/>
      <c r="L18" s="30"/>
      <c r="M18" s="30"/>
    </row>
    <row r="19" spans="1:13" x14ac:dyDescent="0.2">
      <c r="A19" s="29"/>
      <c r="B19" s="30"/>
      <c r="C19" s="31"/>
      <c r="D19" s="64" t="str">
        <f t="shared" si="0"/>
        <v/>
      </c>
      <c r="E19" s="64" t="str">
        <f t="shared" si="1"/>
        <v/>
      </c>
      <c r="F19" s="30"/>
      <c r="G19" s="30"/>
      <c r="H19" s="64" t="str">
        <f t="shared" si="2"/>
        <v/>
      </c>
      <c r="I19" s="30"/>
      <c r="J19" s="30"/>
      <c r="K19" s="30"/>
      <c r="L19" s="30"/>
      <c r="M19" s="30"/>
    </row>
    <row r="20" spans="1:13" x14ac:dyDescent="0.2">
      <c r="A20" s="29"/>
      <c r="B20" s="30"/>
      <c r="C20" s="31"/>
      <c r="D20" s="64" t="str">
        <f t="shared" si="0"/>
        <v/>
      </c>
      <c r="E20" s="64" t="str">
        <f t="shared" si="1"/>
        <v/>
      </c>
      <c r="F20" s="30"/>
      <c r="G20" s="30"/>
      <c r="H20" s="64" t="str">
        <f t="shared" si="2"/>
        <v/>
      </c>
      <c r="I20" s="30"/>
      <c r="J20" s="30"/>
      <c r="K20" s="30"/>
      <c r="L20" s="30"/>
      <c r="M20" s="30"/>
    </row>
    <row r="21" spans="1:13" x14ac:dyDescent="0.2">
      <c r="A21" s="29"/>
      <c r="B21" s="30"/>
      <c r="C21" s="31"/>
      <c r="D21" s="64" t="str">
        <f t="shared" si="0"/>
        <v/>
      </c>
      <c r="E21" s="64" t="str">
        <f t="shared" si="1"/>
        <v/>
      </c>
      <c r="F21" s="30"/>
      <c r="G21" s="30"/>
      <c r="H21" s="64" t="str">
        <f t="shared" si="2"/>
        <v/>
      </c>
      <c r="I21" s="30"/>
      <c r="J21" s="30"/>
      <c r="K21" s="30"/>
      <c r="L21" s="30"/>
      <c r="M21" s="30"/>
    </row>
    <row r="22" spans="1:13" x14ac:dyDescent="0.2">
      <c r="A22" s="29"/>
      <c r="B22" s="30"/>
      <c r="C22" s="31"/>
      <c r="D22" s="64" t="str">
        <f t="shared" si="0"/>
        <v/>
      </c>
      <c r="E22" s="64" t="str">
        <f t="shared" si="1"/>
        <v/>
      </c>
      <c r="F22" s="30"/>
      <c r="G22" s="30"/>
      <c r="H22" s="64" t="str">
        <f t="shared" si="2"/>
        <v/>
      </c>
      <c r="I22" s="30"/>
      <c r="J22" s="30"/>
      <c r="K22" s="30"/>
      <c r="L22" s="30"/>
      <c r="M22" s="30"/>
    </row>
    <row r="23" spans="1:13" x14ac:dyDescent="0.2">
      <c r="A23" s="29"/>
      <c r="B23" s="30"/>
      <c r="C23" s="31"/>
      <c r="D23" s="64" t="str">
        <f t="shared" si="0"/>
        <v/>
      </c>
      <c r="E23" s="64" t="str">
        <f t="shared" si="1"/>
        <v/>
      </c>
      <c r="F23" s="30"/>
      <c r="G23" s="30"/>
      <c r="H23" s="64" t="str">
        <f t="shared" si="2"/>
        <v/>
      </c>
      <c r="I23" s="30"/>
      <c r="J23" s="30"/>
      <c r="K23" s="30"/>
      <c r="L23" s="30"/>
      <c r="M23" s="30"/>
    </row>
    <row r="24" spans="1:13" x14ac:dyDescent="0.2">
      <c r="A24" s="29"/>
      <c r="B24" s="30"/>
      <c r="C24" s="31"/>
      <c r="D24" s="129" t="str">
        <f t="shared" si="0"/>
        <v/>
      </c>
      <c r="E24" s="34" t="str">
        <f t="shared" si="1"/>
        <v/>
      </c>
      <c r="F24" s="30"/>
      <c r="G24" s="30"/>
      <c r="H24" s="128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32">
        <f t="shared" si="3"/>
        <v>0</v>
      </c>
      <c r="E25" s="32">
        <f t="shared" si="3"/>
        <v>0</v>
      </c>
      <c r="F25" s="8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49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39"/>
      <c r="D29" s="64" t="str">
        <f t="shared" ref="D29:D42" si="4">IF(B29,B29*C29,"")</f>
        <v/>
      </c>
      <c r="E29" s="64" t="str">
        <f t="shared" ref="E29:E42" si="5">IF(B29,(D29)*$N$7,"")</f>
        <v/>
      </c>
      <c r="F29" s="30"/>
      <c r="G29" s="30"/>
      <c r="H29" s="64" t="str">
        <f t="shared" ref="H29:H42" si="6">IF(C29,(D29)*$N$8,"")</f>
        <v/>
      </c>
      <c r="I29" s="30"/>
      <c r="J29" s="30"/>
      <c r="K29" s="30"/>
      <c r="L29" s="40"/>
      <c r="M29" s="40"/>
    </row>
    <row r="30" spans="1:13" x14ac:dyDescent="0.2">
      <c r="A30" s="29"/>
      <c r="B30" s="30"/>
      <c r="C30" s="39"/>
      <c r="D30" s="64" t="str">
        <f t="shared" si="4"/>
        <v/>
      </c>
      <c r="E30" s="64" t="str">
        <f t="shared" si="5"/>
        <v/>
      </c>
      <c r="F30" s="30"/>
      <c r="G30" s="30"/>
      <c r="H30" s="64" t="str">
        <f t="shared" si="6"/>
        <v/>
      </c>
      <c r="I30" s="30"/>
      <c r="J30" s="30"/>
      <c r="K30" s="30"/>
      <c r="L30" s="40"/>
      <c r="M30" s="40"/>
    </row>
    <row r="31" spans="1:13" x14ac:dyDescent="0.2">
      <c r="A31" s="29"/>
      <c r="B31" s="30"/>
      <c r="C31" s="39"/>
      <c r="D31" s="64" t="str">
        <f t="shared" si="4"/>
        <v/>
      </c>
      <c r="E31" s="64" t="str">
        <f t="shared" si="5"/>
        <v/>
      </c>
      <c r="F31" s="30"/>
      <c r="G31" s="30"/>
      <c r="H31" s="64" t="str">
        <f t="shared" si="6"/>
        <v/>
      </c>
      <c r="I31" s="30"/>
      <c r="J31" s="30"/>
      <c r="K31" s="30"/>
      <c r="L31" s="40"/>
      <c r="M31" s="40"/>
    </row>
    <row r="32" spans="1:13" x14ac:dyDescent="0.2">
      <c r="A32" s="29"/>
      <c r="B32" s="30"/>
      <c r="C32" s="39"/>
      <c r="D32" s="64" t="str">
        <f t="shared" si="4"/>
        <v/>
      </c>
      <c r="E32" s="64" t="str">
        <f t="shared" si="5"/>
        <v/>
      </c>
      <c r="F32" s="30"/>
      <c r="G32" s="30"/>
      <c r="H32" s="64" t="str">
        <f t="shared" si="6"/>
        <v/>
      </c>
      <c r="I32" s="30"/>
      <c r="J32" s="30"/>
      <c r="K32" s="30"/>
      <c r="L32" s="40"/>
      <c r="M32" s="40"/>
    </row>
    <row r="33" spans="1:13" x14ac:dyDescent="0.2">
      <c r="A33" s="29"/>
      <c r="B33" s="30"/>
      <c r="C33" s="39"/>
      <c r="D33" s="64" t="str">
        <f t="shared" si="4"/>
        <v/>
      </c>
      <c r="E33" s="64" t="str">
        <f t="shared" si="5"/>
        <v/>
      </c>
      <c r="F33" s="30"/>
      <c r="G33" s="30"/>
      <c r="H33" s="64" t="str">
        <f t="shared" si="6"/>
        <v/>
      </c>
      <c r="I33" s="30"/>
      <c r="J33" s="30"/>
      <c r="K33" s="30"/>
      <c r="L33" s="40"/>
      <c r="M33" s="40"/>
    </row>
    <row r="34" spans="1:13" x14ac:dyDescent="0.2">
      <c r="A34" s="29"/>
      <c r="B34" s="30"/>
      <c r="C34" s="39"/>
      <c r="D34" s="64" t="str">
        <f t="shared" si="4"/>
        <v/>
      </c>
      <c r="E34" s="64" t="str">
        <f t="shared" si="5"/>
        <v/>
      </c>
      <c r="F34" s="30"/>
      <c r="G34" s="30"/>
      <c r="H34" s="64" t="str">
        <f t="shared" si="6"/>
        <v/>
      </c>
      <c r="I34" s="30"/>
      <c r="J34" s="30"/>
      <c r="K34" s="30"/>
      <c r="L34" s="40"/>
      <c r="M34" s="40"/>
    </row>
    <row r="35" spans="1:13" x14ac:dyDescent="0.2">
      <c r="A35" s="29"/>
      <c r="B35" s="30"/>
      <c r="C35" s="39"/>
      <c r="D35" s="64" t="str">
        <f t="shared" si="4"/>
        <v/>
      </c>
      <c r="E35" s="64" t="str">
        <f t="shared" si="5"/>
        <v/>
      </c>
      <c r="F35" s="30"/>
      <c r="G35" s="30"/>
      <c r="H35" s="64" t="str">
        <f t="shared" si="6"/>
        <v/>
      </c>
      <c r="I35" s="30"/>
      <c r="J35" s="30"/>
      <c r="K35" s="30"/>
      <c r="L35" s="40"/>
      <c r="M35" s="40"/>
    </row>
    <row r="36" spans="1:13" x14ac:dyDescent="0.2">
      <c r="A36" s="29"/>
      <c r="B36" s="30"/>
      <c r="C36" s="39"/>
      <c r="D36" s="64" t="str">
        <f t="shared" si="4"/>
        <v/>
      </c>
      <c r="E36" s="64" t="str">
        <f t="shared" si="5"/>
        <v/>
      </c>
      <c r="F36" s="30"/>
      <c r="G36" s="30"/>
      <c r="H36" s="64" t="str">
        <f t="shared" si="6"/>
        <v/>
      </c>
      <c r="I36" s="30"/>
      <c r="J36" s="30"/>
      <c r="K36" s="30"/>
      <c r="L36" s="40"/>
      <c r="M36" s="40"/>
    </row>
    <row r="37" spans="1:13" x14ac:dyDescent="0.2">
      <c r="A37" s="29"/>
      <c r="B37" s="30"/>
      <c r="C37" s="39"/>
      <c r="D37" s="64" t="str">
        <f t="shared" si="4"/>
        <v/>
      </c>
      <c r="E37" s="64" t="str">
        <f t="shared" si="5"/>
        <v/>
      </c>
      <c r="F37" s="30"/>
      <c r="G37" s="30"/>
      <c r="H37" s="64" t="str">
        <f t="shared" si="6"/>
        <v/>
      </c>
      <c r="I37" s="30"/>
      <c r="J37" s="30"/>
      <c r="K37" s="30"/>
      <c r="L37" s="40"/>
      <c r="M37" s="40"/>
    </row>
    <row r="38" spans="1:13" x14ac:dyDescent="0.2">
      <c r="A38" s="29"/>
      <c r="B38" s="30"/>
      <c r="C38" s="39"/>
      <c r="D38" s="64" t="str">
        <f t="shared" si="4"/>
        <v/>
      </c>
      <c r="E38" s="64" t="str">
        <f t="shared" si="5"/>
        <v/>
      </c>
      <c r="F38" s="30"/>
      <c r="G38" s="30"/>
      <c r="H38" s="64" t="str">
        <f t="shared" si="6"/>
        <v/>
      </c>
      <c r="I38" s="30"/>
      <c r="J38" s="30"/>
      <c r="K38" s="30"/>
      <c r="L38" s="40"/>
      <c r="M38" s="40"/>
    </row>
    <row r="39" spans="1:13" x14ac:dyDescent="0.2">
      <c r="A39" s="29"/>
      <c r="B39" s="30"/>
      <c r="C39" s="39"/>
      <c r="D39" s="64" t="str">
        <f t="shared" si="4"/>
        <v/>
      </c>
      <c r="E39" s="64" t="str">
        <f t="shared" si="5"/>
        <v/>
      </c>
      <c r="F39" s="30"/>
      <c r="G39" s="30"/>
      <c r="H39" s="64" t="str">
        <f t="shared" si="6"/>
        <v/>
      </c>
      <c r="I39" s="30"/>
      <c r="J39" s="30"/>
      <c r="K39" s="30"/>
      <c r="L39" s="40"/>
      <c r="M39" s="40"/>
    </row>
    <row r="40" spans="1:13" x14ac:dyDescent="0.2">
      <c r="A40" s="29"/>
      <c r="B40" s="30"/>
      <c r="C40" s="39"/>
      <c r="D40" s="64" t="str">
        <f t="shared" si="4"/>
        <v/>
      </c>
      <c r="E40" s="64" t="str">
        <f t="shared" si="5"/>
        <v/>
      </c>
      <c r="F40" s="30"/>
      <c r="G40" s="30"/>
      <c r="H40" s="64" t="str">
        <f t="shared" si="6"/>
        <v/>
      </c>
      <c r="I40" s="30"/>
      <c r="J40" s="30"/>
      <c r="K40" s="30"/>
      <c r="L40" s="40"/>
      <c r="M40" s="40"/>
    </row>
    <row r="41" spans="1:13" x14ac:dyDescent="0.2">
      <c r="A41" s="29"/>
      <c r="B41" s="30"/>
      <c r="C41" s="39"/>
      <c r="D41" s="64" t="str">
        <f t="shared" si="4"/>
        <v/>
      </c>
      <c r="E41" s="64" t="str">
        <f t="shared" si="5"/>
        <v/>
      </c>
      <c r="F41" s="30"/>
      <c r="G41" s="30"/>
      <c r="H41" s="64" t="str">
        <f t="shared" si="6"/>
        <v/>
      </c>
      <c r="I41" s="30"/>
      <c r="J41" s="30"/>
      <c r="K41" s="30"/>
      <c r="L41" s="40"/>
      <c r="M41" s="40"/>
    </row>
    <row r="42" spans="1:13" x14ac:dyDescent="0.2">
      <c r="A42" s="41"/>
      <c r="B42" s="30"/>
      <c r="C42" s="39"/>
      <c r="D42" s="64" t="str">
        <f t="shared" si="4"/>
        <v/>
      </c>
      <c r="E42" s="64" t="str">
        <f t="shared" si="5"/>
        <v/>
      </c>
      <c r="F42" s="30"/>
      <c r="G42" s="30"/>
      <c r="H42" s="64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J43" si="7">SUM(C28:C42)</f>
        <v>0</v>
      </c>
      <c r="D43" s="82">
        <f t="shared" si="7"/>
        <v>0</v>
      </c>
      <c r="E43" s="82">
        <f t="shared" si="7"/>
        <v>0</v>
      </c>
      <c r="F43" s="82">
        <f t="shared" ref="F43" si="8">SUM(F28:F42)</f>
        <v>0</v>
      </c>
      <c r="G43" s="32">
        <f t="shared" si="7"/>
        <v>0</v>
      </c>
      <c r="H43" s="82">
        <f t="shared" si="7"/>
        <v>0</v>
      </c>
      <c r="I43" s="32">
        <f t="shared" si="7"/>
        <v>0</v>
      </c>
      <c r="J43" s="32">
        <f t="shared" si="7"/>
        <v>0</v>
      </c>
      <c r="K43" s="32">
        <f>SUM(K28:K42)</f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43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9">SUM(E25+E43)</f>
        <v>0</v>
      </c>
      <c r="F45" s="32">
        <f t="shared" ref="F45" si="10">SUM(F25+F43)</f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3"/>
      <c r="M45" s="33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3"/>
      <c r="M46" s="33"/>
    </row>
    <row r="47" spans="1:13" ht="13.5" thickBot="1" x14ac:dyDescent="0.25">
      <c r="A47" s="12" t="s">
        <v>12</v>
      </c>
      <c r="B47" s="33"/>
      <c r="C47" s="45">
        <f t="shared" ref="C47:J47" si="11">+C45*$N$9</f>
        <v>0</v>
      </c>
      <c r="D47" s="46">
        <f t="shared" si="11"/>
        <v>0</v>
      </c>
      <c r="E47" s="46">
        <f t="shared" si="11"/>
        <v>0</v>
      </c>
      <c r="F47" s="46">
        <f t="shared" ref="F47" si="12">+F45*$N$9</f>
        <v>0</v>
      </c>
      <c r="G47" s="46">
        <f t="shared" si="11"/>
        <v>0</v>
      </c>
      <c r="H47" s="46">
        <f t="shared" si="11"/>
        <v>0</v>
      </c>
      <c r="I47" s="46">
        <f t="shared" si="11"/>
        <v>0</v>
      </c>
      <c r="J47" s="46">
        <f t="shared" si="11"/>
        <v>0</v>
      </c>
      <c r="K47" s="46">
        <f>+K45*$N$9</f>
        <v>0</v>
      </c>
      <c r="L47" s="33"/>
      <c r="M47" s="33"/>
    </row>
    <row r="48" spans="1:13" ht="13.5" thickTop="1" x14ac:dyDescent="0.2">
      <c r="B48" s="33"/>
      <c r="D48" s="33"/>
      <c r="E48" s="37"/>
      <c r="F48" s="111" t="str">
        <f t="shared" ref="F48" si="13">IF(B48,(D48*$N$9&gt;$I$5)*($I$5*$N$5),"")</f>
        <v/>
      </c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Input'!$G$5/'Data Input'!$G$32</f>
        <v>0</v>
      </c>
      <c r="E50" s="32" t="str">
        <f>IF(D50,(D50)*$N$7,"")</f>
        <v/>
      </c>
      <c r="F50" s="49"/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Input'!$G$5/'Data Input'!$G$32</f>
        <v>0</v>
      </c>
      <c r="E51" s="32" t="str">
        <f t="shared" ref="E51:E57" si="14">IF(D51,(D51)*$N$7,"")</f>
        <v/>
      </c>
      <c r="F51" s="49"/>
      <c r="G51" s="33"/>
      <c r="H51" s="32" t="str">
        <f t="shared" ref="H51:H57" si="15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Input'!$G$5/'Data Input'!$G$32</f>
        <v>0</v>
      </c>
      <c r="E52" s="32" t="str">
        <f t="shared" si="14"/>
        <v/>
      </c>
      <c r="F52" s="49"/>
      <c r="G52" s="33"/>
      <c r="H52" s="32" t="str">
        <f t="shared" si="15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Input'!$G$5/'Data Input'!$G$32</f>
        <v>0</v>
      </c>
      <c r="E53" s="32" t="str">
        <f t="shared" si="14"/>
        <v/>
      </c>
      <c r="F53" s="49"/>
      <c r="G53" s="33"/>
      <c r="H53" s="32" t="str">
        <f t="shared" si="15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Input'!$G$5/'Data Input'!$G$32</f>
        <v>0</v>
      </c>
      <c r="E54" s="32" t="str">
        <f t="shared" si="14"/>
        <v/>
      </c>
      <c r="F54" s="33"/>
      <c r="G54" s="33"/>
      <c r="H54" s="32" t="str">
        <f t="shared" si="15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Input'!$G$5/'Data Input'!$G$32</f>
        <v>0</v>
      </c>
      <c r="E55" s="32" t="str">
        <f t="shared" si="14"/>
        <v/>
      </c>
      <c r="F55" s="33"/>
      <c r="G55" s="33"/>
      <c r="H55" s="32" t="str">
        <f t="shared" si="15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Input'!$G$5/'Data Input'!$G$32</f>
        <v>0</v>
      </c>
      <c r="E56" s="32" t="str">
        <f t="shared" si="14"/>
        <v/>
      </c>
      <c r="F56" s="33"/>
      <c r="G56" s="33"/>
      <c r="H56" s="32" t="str">
        <f t="shared" si="15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Input'!$G$5/'Data Input'!$G$32</f>
        <v>0</v>
      </c>
      <c r="E57" s="32" t="str">
        <f t="shared" si="14"/>
        <v/>
      </c>
      <c r="F57" s="33"/>
      <c r="G57" s="33"/>
      <c r="H57" s="32" t="str">
        <f t="shared" si="15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34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6">SUM(D50:D58)</f>
        <v>0</v>
      </c>
      <c r="E59" s="32">
        <f t="shared" si="16"/>
        <v>0</v>
      </c>
      <c r="F59" s="32">
        <f t="shared" si="16"/>
        <v>0</v>
      </c>
      <c r="G59" s="32">
        <f t="shared" si="16"/>
        <v>0</v>
      </c>
      <c r="H59" s="32">
        <f t="shared" si="16"/>
        <v>0</v>
      </c>
      <c r="I59" s="32">
        <f t="shared" si="16"/>
        <v>0</v>
      </c>
      <c r="J59" s="32">
        <f t="shared" si="16"/>
        <v>0</v>
      </c>
      <c r="K59" s="32">
        <f t="shared" si="16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E61" s="24"/>
      <c r="F61" s="24"/>
      <c r="G61" s="24"/>
      <c r="H61" s="52"/>
      <c r="J61" s="24"/>
      <c r="K61" s="24"/>
    </row>
    <row r="62" spans="1:13" x14ac:dyDescent="0.2">
      <c r="A62" s="21" t="s">
        <v>98</v>
      </c>
      <c r="B62" s="33"/>
      <c r="D62" s="53"/>
      <c r="E62" s="24"/>
      <c r="F62" s="24"/>
      <c r="G62" s="24"/>
      <c r="H62" s="52"/>
      <c r="I62" s="24"/>
      <c r="J62" s="24"/>
      <c r="K62" s="24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4">
        <f>+'Data Input'!H5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GdnHi44ajUHrGaMeGX2iYJTDmijkVDLPk+slw0/M9u2iAo4aPjCjMpKnphRZV3LDsa9/R6MbiCTmodsFjfM2DA==" saltValue="lzWb++UkPWnb5igGcH2dqQ==" spinCount="100000" sheet="1" selectLockedCells="1"/>
  <protectedRanges>
    <protectedRange sqref="B2:B3" name="Name"/>
    <protectedRange sqref="B62 B64" name="Fee_1"/>
    <protectedRange sqref="B50:C58" name="Time_1"/>
    <protectedRange sqref="F54:G58 I50:M58 G50:G53" name="Range_1"/>
    <protectedRange sqref="B10:C24" name="Time_1_3"/>
    <protectedRange sqref="I10:M24 G10:G24" name="Range_1_3"/>
    <protectedRange sqref="B28:C42" name="Time_1_4"/>
    <protectedRange sqref="G28:G42 I28:M42" name="Range_1_4"/>
    <protectedRange sqref="F48 F10:F24 F28:F42" name="Range_1_1"/>
  </protectedRanges>
  <mergeCells count="3">
    <mergeCell ref="B1:D1"/>
    <mergeCell ref="L7:M8"/>
    <mergeCell ref="E8:J8"/>
  </mergeCells>
  <pageMargins left="0.75" right="0.75" top="1" bottom="1" header="0.5" footer="0.5"/>
  <pageSetup scale="69" orientation="landscape" r:id="rId1"/>
  <headerFooter alignWithMargins="0"/>
  <ignoredErrors>
    <ignoredError sqref="B6 B1:D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68"/>
  <sheetViews>
    <sheetView showGridLines="0" zoomScaleNormal="100" workbookViewId="0">
      <selection activeCell="F21" sqref="F21"/>
    </sheetView>
  </sheetViews>
  <sheetFormatPr defaultColWidth="22" defaultRowHeight="12.75" x14ac:dyDescent="0.2"/>
  <cols>
    <col min="1" max="1" width="21.875" style="15" customWidth="1"/>
    <col min="2" max="2" width="30.125" style="14" bestFit="1" customWidth="1"/>
    <col min="3" max="3" width="9.875" style="14" customWidth="1"/>
    <col min="4" max="4" width="17.37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22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57">
        <f>+'Data Input'!C6</f>
        <v>0</v>
      </c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83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ht="12.75" customHeight="1" x14ac:dyDescent="0.2">
      <c r="A5" s="12" t="s">
        <v>16</v>
      </c>
      <c r="B5" s="89" t="s">
        <v>122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Input'!G6</f>
        <v>145000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48</v>
      </c>
      <c r="D8" s="26" t="s">
        <v>49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61" t="s">
        <v>9</v>
      </c>
      <c r="E9" s="80" t="s">
        <v>2</v>
      </c>
      <c r="F9" s="81" t="s">
        <v>28</v>
      </c>
      <c r="G9" s="81" t="s">
        <v>29</v>
      </c>
      <c r="H9" s="19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31"/>
      <c r="D11" s="64" t="str">
        <f t="shared" ref="D11:D24" si="0">IF(B11,B11*C11,"")</f>
        <v/>
      </c>
      <c r="E11" s="64" t="str">
        <f t="shared" ref="E11:E24" si="1">IF(B11,(D11)*$N$7,"")</f>
        <v/>
      </c>
      <c r="F11" s="30"/>
      <c r="G11" s="30"/>
      <c r="H11" s="64" t="str">
        <f t="shared" ref="H11:H24" si="2">IF(C11,(D11)*$N$8,"")</f>
        <v/>
      </c>
      <c r="I11" s="30"/>
      <c r="J11" s="30"/>
      <c r="K11" s="30"/>
      <c r="L11" s="30"/>
      <c r="M11" s="30"/>
    </row>
    <row r="12" spans="1:14" x14ac:dyDescent="0.2">
      <c r="A12" s="29"/>
      <c r="B12" s="30"/>
      <c r="C12" s="31"/>
      <c r="D12" s="64" t="str">
        <f t="shared" si="0"/>
        <v/>
      </c>
      <c r="E12" s="64" t="str">
        <f t="shared" si="1"/>
        <v/>
      </c>
      <c r="F12" s="30"/>
      <c r="G12" s="30"/>
      <c r="H12" s="64" t="str">
        <f t="shared" si="2"/>
        <v/>
      </c>
      <c r="I12" s="30"/>
      <c r="J12" s="30"/>
      <c r="K12" s="30"/>
      <c r="L12" s="30"/>
      <c r="M12" s="30"/>
    </row>
    <row r="13" spans="1:14" x14ac:dyDescent="0.2">
      <c r="A13" s="29"/>
      <c r="B13" s="30"/>
      <c r="C13" s="31"/>
      <c r="D13" s="64" t="str">
        <f t="shared" si="0"/>
        <v/>
      </c>
      <c r="E13" s="64" t="str">
        <f t="shared" si="1"/>
        <v/>
      </c>
      <c r="F13" s="30"/>
      <c r="G13" s="30"/>
      <c r="H13" s="64" t="str">
        <f t="shared" si="2"/>
        <v/>
      </c>
      <c r="I13" s="30"/>
      <c r="J13" s="30"/>
      <c r="K13" s="30"/>
      <c r="L13" s="30"/>
      <c r="M13" s="30"/>
    </row>
    <row r="14" spans="1:14" x14ac:dyDescent="0.2">
      <c r="A14" s="29"/>
      <c r="B14" s="30"/>
      <c r="C14" s="31"/>
      <c r="D14" s="64" t="str">
        <f t="shared" si="0"/>
        <v/>
      </c>
      <c r="E14" s="64" t="str">
        <f t="shared" si="1"/>
        <v/>
      </c>
      <c r="F14" s="30"/>
      <c r="G14" s="30"/>
      <c r="H14" s="64" t="str">
        <f t="shared" si="2"/>
        <v/>
      </c>
      <c r="I14" s="30"/>
      <c r="J14" s="30"/>
      <c r="K14" s="30"/>
      <c r="L14" s="30"/>
      <c r="M14" s="30"/>
    </row>
    <row r="15" spans="1:14" x14ac:dyDescent="0.2">
      <c r="A15" s="29"/>
      <c r="B15" s="30"/>
      <c r="C15" s="31"/>
      <c r="D15" s="64" t="str">
        <f t="shared" si="0"/>
        <v/>
      </c>
      <c r="E15" s="64" t="str">
        <f t="shared" si="1"/>
        <v/>
      </c>
      <c r="F15" s="30"/>
      <c r="G15" s="30"/>
      <c r="H15" s="64" t="str">
        <f t="shared" si="2"/>
        <v/>
      </c>
      <c r="I15" s="30"/>
      <c r="J15" s="30"/>
      <c r="K15" s="30"/>
      <c r="L15" s="30"/>
      <c r="M15" s="30"/>
    </row>
    <row r="16" spans="1:14" x14ac:dyDescent="0.2">
      <c r="A16" s="29"/>
      <c r="B16" s="30"/>
      <c r="C16" s="31"/>
      <c r="D16" s="64" t="str">
        <f t="shared" si="0"/>
        <v/>
      </c>
      <c r="E16" s="64" t="str">
        <f t="shared" si="1"/>
        <v/>
      </c>
      <c r="F16" s="30"/>
      <c r="G16" s="30"/>
      <c r="H16" s="64" t="str">
        <f t="shared" si="2"/>
        <v/>
      </c>
      <c r="I16" s="30"/>
      <c r="J16" s="30"/>
      <c r="K16" s="30"/>
      <c r="L16" s="30"/>
      <c r="M16" s="30"/>
    </row>
    <row r="17" spans="1:13" x14ac:dyDescent="0.2">
      <c r="A17" s="29"/>
      <c r="B17" s="30"/>
      <c r="C17" s="31"/>
      <c r="D17" s="64" t="str">
        <f t="shared" si="0"/>
        <v/>
      </c>
      <c r="E17" s="64" t="str">
        <f t="shared" si="1"/>
        <v/>
      </c>
      <c r="F17" s="30"/>
      <c r="G17" s="30"/>
      <c r="H17" s="64" t="str">
        <f t="shared" si="2"/>
        <v/>
      </c>
      <c r="I17" s="30"/>
      <c r="J17" s="30"/>
      <c r="K17" s="30"/>
      <c r="L17" s="30"/>
      <c r="M17" s="30"/>
    </row>
    <row r="18" spans="1:13" x14ac:dyDescent="0.2">
      <c r="A18" s="29"/>
      <c r="B18" s="30"/>
      <c r="C18" s="31"/>
      <c r="D18" s="64" t="str">
        <f t="shared" si="0"/>
        <v/>
      </c>
      <c r="E18" s="64" t="str">
        <f t="shared" si="1"/>
        <v/>
      </c>
      <c r="F18" s="30"/>
      <c r="G18" s="30"/>
      <c r="H18" s="64" t="str">
        <f t="shared" si="2"/>
        <v/>
      </c>
      <c r="I18" s="30"/>
      <c r="J18" s="30"/>
      <c r="K18" s="30"/>
      <c r="L18" s="30"/>
      <c r="M18" s="30"/>
    </row>
    <row r="19" spans="1:13" x14ac:dyDescent="0.2">
      <c r="A19" s="29"/>
      <c r="B19" s="30"/>
      <c r="C19" s="31"/>
      <c r="D19" s="64" t="str">
        <f t="shared" si="0"/>
        <v/>
      </c>
      <c r="E19" s="64" t="str">
        <f t="shared" si="1"/>
        <v/>
      </c>
      <c r="F19" s="30"/>
      <c r="G19" s="30"/>
      <c r="H19" s="64" t="str">
        <f t="shared" si="2"/>
        <v/>
      </c>
      <c r="I19" s="30"/>
      <c r="J19" s="30"/>
      <c r="K19" s="30"/>
      <c r="L19" s="30"/>
      <c r="M19" s="30"/>
    </row>
    <row r="20" spans="1:13" x14ac:dyDescent="0.2">
      <c r="A20" s="29"/>
      <c r="B20" s="30"/>
      <c r="C20" s="31"/>
      <c r="D20" s="64" t="str">
        <f t="shared" si="0"/>
        <v/>
      </c>
      <c r="E20" s="64" t="str">
        <f t="shared" si="1"/>
        <v/>
      </c>
      <c r="F20" s="30"/>
      <c r="G20" s="30"/>
      <c r="H20" s="64" t="str">
        <f t="shared" si="2"/>
        <v/>
      </c>
      <c r="I20" s="30"/>
      <c r="J20" s="30"/>
      <c r="K20" s="30"/>
      <c r="L20" s="30"/>
      <c r="M20" s="30"/>
    </row>
    <row r="21" spans="1:13" x14ac:dyDescent="0.2">
      <c r="A21" s="29"/>
      <c r="B21" s="30"/>
      <c r="C21" s="31"/>
      <c r="D21" s="64" t="str">
        <f t="shared" si="0"/>
        <v/>
      </c>
      <c r="E21" s="64" t="str">
        <f t="shared" si="1"/>
        <v/>
      </c>
      <c r="F21" s="30"/>
      <c r="G21" s="30"/>
      <c r="H21" s="64" t="str">
        <f t="shared" si="2"/>
        <v/>
      </c>
      <c r="I21" s="30"/>
      <c r="J21" s="30"/>
      <c r="K21" s="30"/>
      <c r="L21" s="30"/>
      <c r="M21" s="30"/>
    </row>
    <row r="22" spans="1:13" x14ac:dyDescent="0.2">
      <c r="A22" s="29"/>
      <c r="B22" s="30"/>
      <c r="C22" s="31"/>
      <c r="D22" s="64" t="str">
        <f t="shared" si="0"/>
        <v/>
      </c>
      <c r="E22" s="64" t="str">
        <f t="shared" si="1"/>
        <v/>
      </c>
      <c r="F22" s="30"/>
      <c r="G22" s="30"/>
      <c r="H22" s="64" t="str">
        <f t="shared" si="2"/>
        <v/>
      </c>
      <c r="I22" s="30"/>
      <c r="J22" s="30"/>
      <c r="K22" s="30"/>
      <c r="L22" s="30"/>
      <c r="M22" s="30"/>
    </row>
    <row r="23" spans="1:13" x14ac:dyDescent="0.2">
      <c r="A23" s="29"/>
      <c r="B23" s="30"/>
      <c r="C23" s="31"/>
      <c r="D23" s="64" t="str">
        <f t="shared" si="0"/>
        <v/>
      </c>
      <c r="E23" s="64" t="str">
        <f t="shared" si="1"/>
        <v/>
      </c>
      <c r="F23" s="30"/>
      <c r="G23" s="30"/>
      <c r="H23" s="64" t="str">
        <f t="shared" si="2"/>
        <v/>
      </c>
      <c r="I23" s="30"/>
      <c r="J23" s="30"/>
      <c r="K23" s="30"/>
      <c r="L23" s="30"/>
      <c r="M23" s="30"/>
    </row>
    <row r="24" spans="1:13" x14ac:dyDescent="0.2">
      <c r="A24" s="29"/>
      <c r="B24" s="30"/>
      <c r="C24" s="31"/>
      <c r="D24" s="64" t="str">
        <f t="shared" si="0"/>
        <v/>
      </c>
      <c r="E24" s="64" t="str">
        <f t="shared" si="1"/>
        <v/>
      </c>
      <c r="F24" s="30"/>
      <c r="G24" s="30"/>
      <c r="H24" s="64" t="str">
        <f t="shared" si="2"/>
        <v/>
      </c>
      <c r="I24" s="30"/>
      <c r="J24" s="30"/>
      <c r="K24" s="30"/>
      <c r="L24" s="30"/>
      <c r="M24" s="30"/>
    </row>
    <row r="25" spans="1:13" x14ac:dyDescent="0.2">
      <c r="A25" s="83" t="s">
        <v>10</v>
      </c>
      <c r="B25" s="33"/>
      <c r="C25" s="36">
        <f t="shared" ref="C25:K25" si="3">SUM(C10:C24)</f>
        <v>0</v>
      </c>
      <c r="D25" s="82">
        <f t="shared" si="3"/>
        <v>0</v>
      </c>
      <c r="E25" s="82">
        <f t="shared" si="3"/>
        <v>0</v>
      </c>
      <c r="F25" s="82">
        <f t="shared" si="3"/>
        <v>0</v>
      </c>
      <c r="G25" s="32">
        <f t="shared" si="3"/>
        <v>0</v>
      </c>
      <c r="H25" s="8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35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39"/>
      <c r="D29" s="64" t="str">
        <f t="shared" ref="D29:D42" si="4">IF(B29,B29*C29,"")</f>
        <v/>
      </c>
      <c r="E29" s="64" t="str">
        <f t="shared" ref="E29:E42" si="5">IF(B29,(D29)*$N$7,"")</f>
        <v/>
      </c>
      <c r="F29" s="30"/>
      <c r="G29" s="30"/>
      <c r="H29" s="64" t="str">
        <f t="shared" ref="H29:H42" si="6">IF(C29,(D29)*$N$8,"")</f>
        <v/>
      </c>
      <c r="I29" s="30"/>
      <c r="J29" s="30"/>
      <c r="K29" s="30"/>
      <c r="L29" s="40"/>
      <c r="M29" s="40"/>
    </row>
    <row r="30" spans="1:13" x14ac:dyDescent="0.2">
      <c r="A30" s="29"/>
      <c r="B30" s="30"/>
      <c r="C30" s="39"/>
      <c r="D30" s="64" t="str">
        <f t="shared" si="4"/>
        <v/>
      </c>
      <c r="E30" s="64" t="str">
        <f t="shared" si="5"/>
        <v/>
      </c>
      <c r="F30" s="30"/>
      <c r="G30" s="30"/>
      <c r="H30" s="64" t="str">
        <f t="shared" si="6"/>
        <v/>
      </c>
      <c r="I30" s="30"/>
      <c r="J30" s="30"/>
      <c r="K30" s="30"/>
      <c r="L30" s="40"/>
      <c r="M30" s="40"/>
    </row>
    <row r="31" spans="1:13" x14ac:dyDescent="0.2">
      <c r="A31" s="29"/>
      <c r="B31" s="30"/>
      <c r="C31" s="39"/>
      <c r="D31" s="64" t="str">
        <f t="shared" si="4"/>
        <v/>
      </c>
      <c r="E31" s="64" t="str">
        <f t="shared" si="5"/>
        <v/>
      </c>
      <c r="F31" s="30"/>
      <c r="G31" s="30"/>
      <c r="H31" s="64" t="str">
        <f t="shared" si="6"/>
        <v/>
      </c>
      <c r="I31" s="30"/>
      <c r="J31" s="30"/>
      <c r="K31" s="30"/>
      <c r="L31" s="40"/>
      <c r="M31" s="40"/>
    </row>
    <row r="32" spans="1:13" x14ac:dyDescent="0.2">
      <c r="A32" s="29"/>
      <c r="B32" s="30"/>
      <c r="C32" s="39"/>
      <c r="D32" s="64" t="str">
        <f t="shared" si="4"/>
        <v/>
      </c>
      <c r="E32" s="64" t="str">
        <f t="shared" si="5"/>
        <v/>
      </c>
      <c r="F32" s="30"/>
      <c r="G32" s="30"/>
      <c r="H32" s="64" t="str">
        <f t="shared" si="6"/>
        <v/>
      </c>
      <c r="I32" s="30"/>
      <c r="J32" s="30"/>
      <c r="K32" s="30"/>
      <c r="L32" s="40"/>
      <c r="M32" s="40"/>
    </row>
    <row r="33" spans="1:13" x14ac:dyDescent="0.2">
      <c r="A33" s="29"/>
      <c r="B33" s="30"/>
      <c r="C33" s="39"/>
      <c r="D33" s="64" t="str">
        <f t="shared" si="4"/>
        <v/>
      </c>
      <c r="E33" s="64" t="str">
        <f t="shared" si="5"/>
        <v/>
      </c>
      <c r="F33" s="30"/>
      <c r="G33" s="30"/>
      <c r="H33" s="64" t="str">
        <f t="shared" si="6"/>
        <v/>
      </c>
      <c r="I33" s="30"/>
      <c r="J33" s="30"/>
      <c r="K33" s="30"/>
      <c r="L33" s="40"/>
      <c r="M33" s="40"/>
    </row>
    <row r="34" spans="1:13" x14ac:dyDescent="0.2">
      <c r="A34" s="29"/>
      <c r="B34" s="30"/>
      <c r="C34" s="39"/>
      <c r="D34" s="64" t="str">
        <f t="shared" si="4"/>
        <v/>
      </c>
      <c r="E34" s="64" t="str">
        <f t="shared" si="5"/>
        <v/>
      </c>
      <c r="F34" s="30"/>
      <c r="G34" s="30"/>
      <c r="H34" s="64" t="str">
        <f t="shared" si="6"/>
        <v/>
      </c>
      <c r="I34" s="30"/>
      <c r="J34" s="30"/>
      <c r="K34" s="30"/>
      <c r="L34" s="40"/>
      <c r="M34" s="40"/>
    </row>
    <row r="35" spans="1:13" x14ac:dyDescent="0.2">
      <c r="A35" s="29"/>
      <c r="B35" s="30"/>
      <c r="C35" s="39"/>
      <c r="D35" s="64" t="str">
        <f t="shared" si="4"/>
        <v/>
      </c>
      <c r="E35" s="64" t="str">
        <f t="shared" si="5"/>
        <v/>
      </c>
      <c r="F35" s="30"/>
      <c r="G35" s="30"/>
      <c r="H35" s="64" t="str">
        <f t="shared" si="6"/>
        <v/>
      </c>
      <c r="I35" s="30"/>
      <c r="J35" s="30"/>
      <c r="K35" s="30"/>
      <c r="L35" s="40"/>
      <c r="M35" s="40"/>
    </row>
    <row r="36" spans="1:13" x14ac:dyDescent="0.2">
      <c r="A36" s="29"/>
      <c r="B36" s="30"/>
      <c r="C36" s="39"/>
      <c r="D36" s="64" t="str">
        <f t="shared" si="4"/>
        <v/>
      </c>
      <c r="E36" s="64" t="str">
        <f t="shared" si="5"/>
        <v/>
      </c>
      <c r="F36" s="30"/>
      <c r="G36" s="30"/>
      <c r="H36" s="64" t="str">
        <f t="shared" si="6"/>
        <v/>
      </c>
      <c r="I36" s="30"/>
      <c r="J36" s="30"/>
      <c r="K36" s="30"/>
      <c r="L36" s="40"/>
      <c r="M36" s="40"/>
    </row>
    <row r="37" spans="1:13" x14ac:dyDescent="0.2">
      <c r="A37" s="29"/>
      <c r="B37" s="30"/>
      <c r="C37" s="39"/>
      <c r="D37" s="64" t="str">
        <f t="shared" si="4"/>
        <v/>
      </c>
      <c r="E37" s="64" t="str">
        <f t="shared" si="5"/>
        <v/>
      </c>
      <c r="F37" s="30"/>
      <c r="G37" s="30"/>
      <c r="H37" s="64" t="str">
        <f t="shared" si="6"/>
        <v/>
      </c>
      <c r="I37" s="30"/>
      <c r="J37" s="30"/>
      <c r="K37" s="30"/>
      <c r="L37" s="40"/>
      <c r="M37" s="40"/>
    </row>
    <row r="38" spans="1:13" x14ac:dyDescent="0.2">
      <c r="A38" s="29"/>
      <c r="B38" s="30"/>
      <c r="C38" s="39"/>
      <c r="D38" s="64" t="str">
        <f t="shared" si="4"/>
        <v/>
      </c>
      <c r="E38" s="64" t="str">
        <f t="shared" si="5"/>
        <v/>
      </c>
      <c r="F38" s="30"/>
      <c r="G38" s="30"/>
      <c r="H38" s="64" t="str">
        <f t="shared" si="6"/>
        <v/>
      </c>
      <c r="I38" s="30"/>
      <c r="J38" s="30"/>
      <c r="K38" s="30"/>
      <c r="L38" s="40"/>
      <c r="M38" s="40"/>
    </row>
    <row r="39" spans="1:13" x14ac:dyDescent="0.2">
      <c r="A39" s="29"/>
      <c r="B39" s="30"/>
      <c r="C39" s="39"/>
      <c r="D39" s="64" t="str">
        <f t="shared" si="4"/>
        <v/>
      </c>
      <c r="E39" s="64" t="str">
        <f t="shared" si="5"/>
        <v/>
      </c>
      <c r="F39" s="30"/>
      <c r="G39" s="30"/>
      <c r="H39" s="64" t="str">
        <f t="shared" si="6"/>
        <v/>
      </c>
      <c r="I39" s="30"/>
      <c r="J39" s="30"/>
      <c r="K39" s="30"/>
      <c r="L39" s="40"/>
      <c r="M39" s="40"/>
    </row>
    <row r="40" spans="1:13" x14ac:dyDescent="0.2">
      <c r="A40" s="29"/>
      <c r="B40" s="30"/>
      <c r="C40" s="39"/>
      <c r="D40" s="64" t="str">
        <f t="shared" si="4"/>
        <v/>
      </c>
      <c r="E40" s="64" t="str">
        <f t="shared" si="5"/>
        <v/>
      </c>
      <c r="F40" s="30"/>
      <c r="G40" s="30"/>
      <c r="H40" s="64" t="str">
        <f t="shared" si="6"/>
        <v/>
      </c>
      <c r="I40" s="30"/>
      <c r="J40" s="30"/>
      <c r="K40" s="30"/>
      <c r="L40" s="40"/>
      <c r="M40" s="40"/>
    </row>
    <row r="41" spans="1:13" x14ac:dyDescent="0.2">
      <c r="A41" s="29"/>
      <c r="B41" s="30"/>
      <c r="C41" s="39"/>
      <c r="D41" s="64" t="str">
        <f t="shared" si="4"/>
        <v/>
      </c>
      <c r="E41" s="64" t="str">
        <f t="shared" si="5"/>
        <v/>
      </c>
      <c r="F41" s="30"/>
      <c r="G41" s="30"/>
      <c r="H41" s="64" t="str">
        <f t="shared" si="6"/>
        <v/>
      </c>
      <c r="I41" s="30"/>
      <c r="J41" s="30"/>
      <c r="K41" s="30"/>
      <c r="L41" s="40"/>
      <c r="M41" s="40"/>
    </row>
    <row r="42" spans="1:13" x14ac:dyDescent="0.2">
      <c r="A42" s="41"/>
      <c r="B42" s="30"/>
      <c r="C42" s="39"/>
      <c r="D42" s="64" t="str">
        <f t="shared" si="4"/>
        <v/>
      </c>
      <c r="E42" s="64" t="str">
        <f t="shared" si="5"/>
        <v/>
      </c>
      <c r="F42" s="30"/>
      <c r="G42" s="30"/>
      <c r="H42" s="64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K43" si="7">SUM(C28:C42)</f>
        <v>0</v>
      </c>
      <c r="D43" s="82">
        <f t="shared" si="7"/>
        <v>0</v>
      </c>
      <c r="E43" s="82">
        <f t="shared" si="7"/>
        <v>0</v>
      </c>
      <c r="F43" s="82">
        <f t="shared" si="7"/>
        <v>0</v>
      </c>
      <c r="G43" s="32">
        <f t="shared" si="7"/>
        <v>0</v>
      </c>
      <c r="H43" s="82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43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 t="shared" ref="D45:K45" si="8">SUM(D25+D43)</f>
        <v>0</v>
      </c>
      <c r="E45" s="32">
        <f t="shared" si="8"/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8"/>
      <c r="M45" s="38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8"/>
      <c r="M46" s="38"/>
    </row>
    <row r="47" spans="1:13" ht="13.5" thickBot="1" x14ac:dyDescent="0.25">
      <c r="A47" s="12" t="s">
        <v>12</v>
      </c>
      <c r="B47" s="33"/>
      <c r="C47" s="45">
        <f t="shared" ref="C47:K47" si="9">+C45*$N$9</f>
        <v>0</v>
      </c>
      <c r="D47" s="46">
        <f t="shared" si="9"/>
        <v>0</v>
      </c>
      <c r="E47" s="46">
        <f t="shared" si="9"/>
        <v>0</v>
      </c>
      <c r="F47" s="46">
        <f t="shared" ref="F47" si="10">+F45*$N$9</f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 t="shared" si="9"/>
        <v>0</v>
      </c>
      <c r="L47" s="38"/>
      <c r="M47" s="38"/>
    </row>
    <row r="48" spans="1:13" ht="13.5" thickTop="1" x14ac:dyDescent="0.2">
      <c r="B48" s="33"/>
      <c r="D48" s="33"/>
      <c r="E48" s="37"/>
      <c r="F48" s="111" t="str">
        <f t="shared" ref="F48" si="11">IF(B48,(D48*$N$9&gt;$I$5)*($I$5*$N$5),"")</f>
        <v/>
      </c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Input'!$G$6/'Data Input'!$G$32</f>
        <v>0</v>
      </c>
      <c r="E50" s="32" t="str">
        <f>IF(D50,(D50)*$N$7,"")</f>
        <v/>
      </c>
      <c r="F50" s="49" t="s">
        <v>51</v>
      </c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Input'!$G$6/'Data Input'!$G$32</f>
        <v>0</v>
      </c>
      <c r="E51" s="32" t="str">
        <f t="shared" ref="E51:E57" si="12">IF(D51,(D51)*$N$7,"")</f>
        <v/>
      </c>
      <c r="F51" s="49"/>
      <c r="G51" s="33"/>
      <c r="H51" s="32" t="str">
        <f t="shared" ref="H51:H57" si="13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Input'!$G$6/'Data Input'!$G$32</f>
        <v>0</v>
      </c>
      <c r="E52" s="32" t="str">
        <f t="shared" si="12"/>
        <v/>
      </c>
      <c r="F52" s="49"/>
      <c r="G52" s="33"/>
      <c r="H52" s="32" t="str">
        <f t="shared" si="13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Input'!$G$6/'Data Input'!$G$32</f>
        <v>0</v>
      </c>
      <c r="E53" s="32" t="str">
        <f t="shared" si="12"/>
        <v/>
      </c>
      <c r="F53" s="49"/>
      <c r="G53" s="33"/>
      <c r="H53" s="32" t="str">
        <f t="shared" si="13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Input'!$G$6/'Data Input'!$G$32</f>
        <v>0</v>
      </c>
      <c r="E54" s="32" t="str">
        <f t="shared" si="12"/>
        <v/>
      </c>
      <c r="F54" s="33"/>
      <c r="G54" s="33"/>
      <c r="H54" s="32" t="str">
        <f t="shared" si="13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Input'!$G$6/'Data Input'!$G$32</f>
        <v>0</v>
      </c>
      <c r="E55" s="32" t="str">
        <f t="shared" si="12"/>
        <v/>
      </c>
      <c r="F55" s="33"/>
      <c r="G55" s="33"/>
      <c r="H55" s="32" t="str">
        <f t="shared" si="13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Input'!$G$6/'Data Input'!$G$32</f>
        <v>0</v>
      </c>
      <c r="E56" s="32" t="str">
        <f t="shared" si="12"/>
        <v/>
      </c>
      <c r="F56" s="33"/>
      <c r="G56" s="33"/>
      <c r="H56" s="32" t="str">
        <f t="shared" si="13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Input'!$G$6/'Data Input'!$G$32</f>
        <v>0</v>
      </c>
      <c r="E57" s="32" t="str">
        <f t="shared" si="12"/>
        <v/>
      </c>
      <c r="F57" s="33"/>
      <c r="G57" s="33"/>
      <c r="H57" s="32" t="str">
        <f t="shared" si="13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32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82">
        <f t="shared" ref="D59:K59" si="14">SUM(D50:D58)</f>
        <v>0</v>
      </c>
      <c r="E59" s="32">
        <f t="shared" si="14"/>
        <v>0</v>
      </c>
      <c r="F59" s="32">
        <f t="shared" si="14"/>
        <v>0</v>
      </c>
      <c r="G59" s="32">
        <f t="shared" si="14"/>
        <v>0</v>
      </c>
      <c r="H59" s="32">
        <f t="shared" si="14"/>
        <v>0</v>
      </c>
      <c r="I59" s="32">
        <f t="shared" si="14"/>
        <v>0</v>
      </c>
      <c r="J59" s="32">
        <f t="shared" si="14"/>
        <v>0</v>
      </c>
      <c r="K59" s="32">
        <f t="shared" si="14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21" t="s">
        <v>98</v>
      </c>
      <c r="B62" s="33"/>
      <c r="D62" s="30"/>
      <c r="E62" s="33"/>
      <c r="F62" s="33"/>
      <c r="G62" s="33"/>
      <c r="H62" s="33"/>
      <c r="I62" s="33"/>
      <c r="J62" s="33"/>
      <c r="K62" s="33"/>
      <c r="L62" s="33"/>
      <c r="M62" s="33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8">
        <f>+'Data Input'!H6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>
      <c r="D68" s="33"/>
      <c r="E68" s="33"/>
      <c r="F68" s="33"/>
      <c r="G68" s="33"/>
      <c r="H68" s="33"/>
      <c r="I68" s="33"/>
      <c r="J68" s="14"/>
      <c r="K68" s="14"/>
    </row>
  </sheetData>
  <sheetProtection algorithmName="SHA-512" hashValue="eBOTnaRlz50N1IlPAb90b/80Mu8xJhxwN8WGZQCaUZDZDLf6MkAW6A1kcbo62gsbBMXPhCkGM9SSbhiV1jK6LQ==" saltValue="9gO06sb9wZlXQUNUxFOz5A==" spinCount="100000" sheet="1" selectLockedCells="1"/>
  <protectedRanges>
    <protectedRange sqref="B3" name="Name"/>
    <protectedRange sqref="B64" name="Fee_1"/>
    <protectedRange sqref="B50:C58" name="Time_1"/>
    <protectedRange sqref="I50:M58 F54:G58 G50:G53" name="Range"/>
    <protectedRange sqref="B10:C24" name="Time_1_2_1"/>
    <protectedRange sqref="I10:M24 G10:G24" name="Range_1_2_1"/>
    <protectedRange sqref="B28:C42" name="Time_1_3"/>
    <protectedRange sqref="I28:M42 G28:G42" name="Range_1_1"/>
    <protectedRange sqref="F48 F10:F24 F28:F42" name="Range_1"/>
  </protectedRanges>
  <mergeCells count="3">
    <mergeCell ref="B1:D1"/>
    <mergeCell ref="L7:M8"/>
    <mergeCell ref="E8:J8"/>
  </mergeCells>
  <pageMargins left="0.75" right="0.75" top="1" bottom="1" header="0.5" footer="0.5"/>
  <pageSetup scale="63" orientation="landscape" r:id="rId1"/>
  <headerFooter alignWithMargins="0"/>
  <ignoredErrors>
    <ignoredError sqref="B1:D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8"/>
  <sheetViews>
    <sheetView showGridLines="0" zoomScaleNormal="100" workbookViewId="0">
      <pane ySplit="9" topLeftCell="A10" activePane="bottomLeft" state="frozen"/>
      <selection activeCell="A2" sqref="A2"/>
      <selection pane="bottomLeft" activeCell="F14" sqref="F14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12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16">
        <f>+'Data Input'!C6</f>
        <v>0</v>
      </c>
      <c r="C2" s="17"/>
      <c r="D2" s="18"/>
      <c r="E2" s="19"/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74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8" t="s">
        <v>110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Input'!G7</f>
        <v>43420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</v>
      </c>
      <c r="D8" s="26" t="s">
        <v>8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31"/>
      <c r="D11" s="64" t="str">
        <f t="shared" ref="D11:D24" si="0">IF(B11,B11*C11,"")</f>
        <v/>
      </c>
      <c r="E11" s="64" t="str">
        <f t="shared" ref="E11:E24" si="1">IF(B11,(D11)*$N$7,"")</f>
        <v/>
      </c>
      <c r="F11" s="30"/>
      <c r="G11" s="30"/>
      <c r="H11" s="64" t="str">
        <f t="shared" ref="H11:H24" si="2">IF(C11,(D11)*$N$8,"")</f>
        <v/>
      </c>
      <c r="I11" s="30"/>
      <c r="J11" s="30"/>
      <c r="K11" s="30"/>
      <c r="L11" s="30"/>
      <c r="M11" s="30"/>
    </row>
    <row r="12" spans="1:14" x14ac:dyDescent="0.2">
      <c r="A12" s="29"/>
      <c r="B12" s="30"/>
      <c r="C12" s="31"/>
      <c r="D12" s="64" t="str">
        <f t="shared" si="0"/>
        <v/>
      </c>
      <c r="E12" s="64" t="str">
        <f t="shared" si="1"/>
        <v/>
      </c>
      <c r="F12" s="30"/>
      <c r="G12" s="30"/>
      <c r="H12" s="64" t="str">
        <f t="shared" si="2"/>
        <v/>
      </c>
      <c r="I12" s="30"/>
      <c r="J12" s="30"/>
      <c r="K12" s="30"/>
      <c r="L12" s="30"/>
      <c r="M12" s="30"/>
    </row>
    <row r="13" spans="1:14" x14ac:dyDescent="0.2">
      <c r="A13" s="29"/>
      <c r="B13" s="30"/>
      <c r="C13" s="31"/>
      <c r="D13" s="64" t="str">
        <f t="shared" si="0"/>
        <v/>
      </c>
      <c r="E13" s="64" t="str">
        <f t="shared" si="1"/>
        <v/>
      </c>
      <c r="F13" s="30"/>
      <c r="G13" s="30"/>
      <c r="H13" s="64" t="str">
        <f t="shared" si="2"/>
        <v/>
      </c>
      <c r="I13" s="30"/>
      <c r="J13" s="30"/>
      <c r="K13" s="30"/>
      <c r="L13" s="30"/>
      <c r="M13" s="30"/>
    </row>
    <row r="14" spans="1:14" x14ac:dyDescent="0.2">
      <c r="A14" s="29"/>
      <c r="B14" s="30"/>
      <c r="C14" s="31"/>
      <c r="D14" s="64" t="str">
        <f t="shared" si="0"/>
        <v/>
      </c>
      <c r="E14" s="64" t="str">
        <f t="shared" si="1"/>
        <v/>
      </c>
      <c r="F14" s="30"/>
      <c r="G14" s="30"/>
      <c r="H14" s="64" t="str">
        <f t="shared" si="2"/>
        <v/>
      </c>
      <c r="I14" s="30"/>
      <c r="J14" s="30"/>
      <c r="K14" s="30"/>
      <c r="L14" s="30"/>
      <c r="M14" s="30"/>
    </row>
    <row r="15" spans="1:14" x14ac:dyDescent="0.2">
      <c r="A15" s="29"/>
      <c r="B15" s="30"/>
      <c r="C15" s="31"/>
      <c r="D15" s="64" t="str">
        <f t="shared" si="0"/>
        <v/>
      </c>
      <c r="E15" s="64" t="str">
        <f t="shared" si="1"/>
        <v/>
      </c>
      <c r="F15" s="30"/>
      <c r="G15" s="30"/>
      <c r="H15" s="64" t="str">
        <f t="shared" si="2"/>
        <v/>
      </c>
      <c r="I15" s="30"/>
      <c r="J15" s="30"/>
      <c r="K15" s="30"/>
      <c r="L15" s="30"/>
      <c r="M15" s="30"/>
    </row>
    <row r="16" spans="1:14" x14ac:dyDescent="0.2">
      <c r="A16" s="29"/>
      <c r="B16" s="30"/>
      <c r="C16" s="31"/>
      <c r="D16" s="64" t="str">
        <f t="shared" si="0"/>
        <v/>
      </c>
      <c r="E16" s="64" t="str">
        <f t="shared" si="1"/>
        <v/>
      </c>
      <c r="F16" s="30"/>
      <c r="G16" s="30"/>
      <c r="H16" s="64" t="str">
        <f t="shared" si="2"/>
        <v/>
      </c>
      <c r="I16" s="30"/>
      <c r="J16" s="30"/>
      <c r="K16" s="30"/>
      <c r="L16" s="30"/>
      <c r="M16" s="30"/>
    </row>
    <row r="17" spans="1:13" x14ac:dyDescent="0.2">
      <c r="A17" s="29"/>
      <c r="B17" s="30"/>
      <c r="C17" s="31"/>
      <c r="D17" s="64" t="str">
        <f t="shared" si="0"/>
        <v/>
      </c>
      <c r="E17" s="64" t="str">
        <f t="shared" si="1"/>
        <v/>
      </c>
      <c r="F17" s="30"/>
      <c r="G17" s="30"/>
      <c r="H17" s="64" t="str">
        <f t="shared" si="2"/>
        <v/>
      </c>
      <c r="I17" s="30"/>
      <c r="J17" s="30"/>
      <c r="K17" s="30"/>
      <c r="L17" s="30"/>
      <c r="M17" s="30"/>
    </row>
    <row r="18" spans="1:13" x14ac:dyDescent="0.2">
      <c r="A18" s="29"/>
      <c r="B18" s="30"/>
      <c r="C18" s="31"/>
      <c r="D18" s="64" t="str">
        <f t="shared" si="0"/>
        <v/>
      </c>
      <c r="E18" s="64" t="str">
        <f t="shared" si="1"/>
        <v/>
      </c>
      <c r="F18" s="30"/>
      <c r="G18" s="30"/>
      <c r="H18" s="64" t="str">
        <f t="shared" si="2"/>
        <v/>
      </c>
      <c r="I18" s="30"/>
      <c r="J18" s="30"/>
      <c r="K18" s="30"/>
      <c r="L18" s="30"/>
      <c r="M18" s="30"/>
    </row>
    <row r="19" spans="1:13" x14ac:dyDescent="0.2">
      <c r="A19" s="29"/>
      <c r="B19" s="30"/>
      <c r="C19" s="31"/>
      <c r="D19" s="64" t="str">
        <f t="shared" si="0"/>
        <v/>
      </c>
      <c r="E19" s="64" t="str">
        <f t="shared" si="1"/>
        <v/>
      </c>
      <c r="F19" s="30"/>
      <c r="G19" s="30"/>
      <c r="H19" s="64" t="str">
        <f t="shared" si="2"/>
        <v/>
      </c>
      <c r="I19" s="30"/>
      <c r="J19" s="30"/>
      <c r="K19" s="30"/>
      <c r="L19" s="30"/>
      <c r="M19" s="30"/>
    </row>
    <row r="20" spans="1:13" x14ac:dyDescent="0.2">
      <c r="A20" s="29"/>
      <c r="B20" s="30"/>
      <c r="C20" s="31"/>
      <c r="D20" s="64" t="str">
        <f t="shared" si="0"/>
        <v/>
      </c>
      <c r="E20" s="64" t="str">
        <f t="shared" si="1"/>
        <v/>
      </c>
      <c r="F20" s="30"/>
      <c r="G20" s="30"/>
      <c r="H20" s="64" t="str">
        <f t="shared" si="2"/>
        <v/>
      </c>
      <c r="I20" s="30"/>
      <c r="J20" s="30"/>
      <c r="K20" s="30"/>
      <c r="L20" s="30"/>
      <c r="M20" s="30"/>
    </row>
    <row r="21" spans="1:13" x14ac:dyDescent="0.2">
      <c r="A21" s="29"/>
      <c r="B21" s="30"/>
      <c r="C21" s="31"/>
      <c r="D21" s="64" t="str">
        <f t="shared" si="0"/>
        <v/>
      </c>
      <c r="E21" s="64" t="str">
        <f t="shared" si="1"/>
        <v/>
      </c>
      <c r="F21" s="30"/>
      <c r="G21" s="30"/>
      <c r="H21" s="64" t="str">
        <f t="shared" si="2"/>
        <v/>
      </c>
      <c r="I21" s="30"/>
      <c r="J21" s="30"/>
      <c r="K21" s="30"/>
      <c r="L21" s="30"/>
      <c r="M21" s="30"/>
    </row>
    <row r="22" spans="1:13" x14ac:dyDescent="0.2">
      <c r="A22" s="29"/>
      <c r="B22" s="30"/>
      <c r="C22" s="31"/>
      <c r="D22" s="64" t="str">
        <f t="shared" si="0"/>
        <v/>
      </c>
      <c r="E22" s="64" t="str">
        <f t="shared" si="1"/>
        <v/>
      </c>
      <c r="F22" s="30"/>
      <c r="G22" s="30"/>
      <c r="H22" s="64" t="str">
        <f t="shared" si="2"/>
        <v/>
      </c>
      <c r="I22" s="30"/>
      <c r="J22" s="30"/>
      <c r="K22" s="30"/>
      <c r="L22" s="30"/>
      <c r="M22" s="30"/>
    </row>
    <row r="23" spans="1:13" x14ac:dyDescent="0.2">
      <c r="A23" s="29"/>
      <c r="B23" s="30"/>
      <c r="C23" s="31"/>
      <c r="D23" s="64" t="str">
        <f t="shared" si="0"/>
        <v/>
      </c>
      <c r="E23" s="64" t="str">
        <f t="shared" si="1"/>
        <v/>
      </c>
      <c r="F23" s="30"/>
      <c r="G23" s="30"/>
      <c r="H23" s="64" t="str">
        <f t="shared" si="2"/>
        <v/>
      </c>
      <c r="I23" s="30"/>
      <c r="J23" s="30"/>
      <c r="K23" s="30"/>
      <c r="L23" s="30"/>
      <c r="M23" s="30"/>
    </row>
    <row r="24" spans="1:13" x14ac:dyDescent="0.2">
      <c r="A24" s="29"/>
      <c r="B24" s="30"/>
      <c r="C24" s="31"/>
      <c r="D24" s="64" t="str">
        <f t="shared" si="0"/>
        <v/>
      </c>
      <c r="E24" s="64" t="str">
        <f t="shared" si="1"/>
        <v/>
      </c>
      <c r="F24" s="30"/>
      <c r="G24" s="30"/>
      <c r="H24" s="64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82">
        <f t="shared" si="3"/>
        <v>0</v>
      </c>
      <c r="E25" s="82">
        <f t="shared" si="3"/>
        <v>0</v>
      </c>
      <c r="F25" s="82">
        <f t="shared" si="3"/>
        <v>0</v>
      </c>
      <c r="G25" s="32">
        <f t="shared" si="3"/>
        <v>0</v>
      </c>
      <c r="H25" s="8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49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39"/>
      <c r="D29" s="64" t="str">
        <f t="shared" ref="D29:D42" si="4">IF(B29,B29*C29,"")</f>
        <v/>
      </c>
      <c r="E29" s="64" t="str">
        <f t="shared" ref="E29:E42" si="5">IF(B29,(D29)*$N$7,"")</f>
        <v/>
      </c>
      <c r="F29" s="30"/>
      <c r="G29" s="30"/>
      <c r="H29" s="64" t="str">
        <f t="shared" ref="H29:H42" si="6">IF(C29,(D29)*$N$8,"")</f>
        <v/>
      </c>
      <c r="I29" s="30"/>
      <c r="J29" s="30"/>
      <c r="K29" s="30"/>
      <c r="L29" s="40"/>
      <c r="M29" s="40"/>
    </row>
    <row r="30" spans="1:13" x14ac:dyDescent="0.2">
      <c r="A30" s="29"/>
      <c r="B30" s="30"/>
      <c r="C30" s="39"/>
      <c r="D30" s="64" t="str">
        <f t="shared" si="4"/>
        <v/>
      </c>
      <c r="E30" s="64" t="str">
        <f t="shared" si="5"/>
        <v/>
      </c>
      <c r="F30" s="30"/>
      <c r="G30" s="30"/>
      <c r="H30" s="64" t="str">
        <f t="shared" si="6"/>
        <v/>
      </c>
      <c r="I30" s="30"/>
      <c r="J30" s="30"/>
      <c r="K30" s="30"/>
      <c r="L30" s="40"/>
      <c r="M30" s="40"/>
    </row>
    <row r="31" spans="1:13" x14ac:dyDescent="0.2">
      <c r="A31" s="29"/>
      <c r="B31" s="30"/>
      <c r="C31" s="39"/>
      <c r="D31" s="64" t="str">
        <f t="shared" si="4"/>
        <v/>
      </c>
      <c r="E31" s="64" t="str">
        <f t="shared" si="5"/>
        <v/>
      </c>
      <c r="F31" s="30"/>
      <c r="G31" s="30"/>
      <c r="H31" s="64" t="str">
        <f t="shared" si="6"/>
        <v/>
      </c>
      <c r="I31" s="30"/>
      <c r="J31" s="30"/>
      <c r="K31" s="30"/>
      <c r="L31" s="40"/>
      <c r="M31" s="40"/>
    </row>
    <row r="32" spans="1:13" x14ac:dyDescent="0.2">
      <c r="A32" s="29"/>
      <c r="B32" s="30"/>
      <c r="C32" s="39"/>
      <c r="D32" s="64" t="str">
        <f t="shared" si="4"/>
        <v/>
      </c>
      <c r="E32" s="64" t="str">
        <f t="shared" si="5"/>
        <v/>
      </c>
      <c r="F32" s="30"/>
      <c r="G32" s="30"/>
      <c r="H32" s="64" t="str">
        <f t="shared" si="6"/>
        <v/>
      </c>
      <c r="I32" s="30"/>
      <c r="J32" s="30"/>
      <c r="K32" s="30"/>
      <c r="L32" s="40"/>
      <c r="M32" s="40"/>
    </row>
    <row r="33" spans="1:13" x14ac:dyDescent="0.2">
      <c r="A33" s="29"/>
      <c r="B33" s="30"/>
      <c r="C33" s="39"/>
      <c r="D33" s="64" t="str">
        <f t="shared" si="4"/>
        <v/>
      </c>
      <c r="E33" s="64" t="str">
        <f t="shared" si="5"/>
        <v/>
      </c>
      <c r="F33" s="30"/>
      <c r="G33" s="30"/>
      <c r="H33" s="64" t="str">
        <f t="shared" si="6"/>
        <v/>
      </c>
      <c r="I33" s="30"/>
      <c r="J33" s="30"/>
      <c r="K33" s="30"/>
      <c r="L33" s="40"/>
      <c r="M33" s="40"/>
    </row>
    <row r="34" spans="1:13" x14ac:dyDescent="0.2">
      <c r="A34" s="29"/>
      <c r="B34" s="30"/>
      <c r="C34" s="39"/>
      <c r="D34" s="64" t="str">
        <f t="shared" si="4"/>
        <v/>
      </c>
      <c r="E34" s="64" t="str">
        <f t="shared" si="5"/>
        <v/>
      </c>
      <c r="F34" s="30"/>
      <c r="G34" s="30"/>
      <c r="H34" s="64" t="str">
        <f t="shared" si="6"/>
        <v/>
      </c>
      <c r="I34" s="30"/>
      <c r="J34" s="30"/>
      <c r="K34" s="30"/>
      <c r="L34" s="40"/>
      <c r="M34" s="40"/>
    </row>
    <row r="35" spans="1:13" x14ac:dyDescent="0.2">
      <c r="A35" s="29"/>
      <c r="B35" s="30"/>
      <c r="C35" s="39"/>
      <c r="D35" s="64" t="str">
        <f t="shared" si="4"/>
        <v/>
      </c>
      <c r="E35" s="64" t="str">
        <f t="shared" si="5"/>
        <v/>
      </c>
      <c r="F35" s="30"/>
      <c r="G35" s="30"/>
      <c r="H35" s="64" t="str">
        <f t="shared" si="6"/>
        <v/>
      </c>
      <c r="I35" s="30"/>
      <c r="J35" s="30"/>
      <c r="K35" s="30"/>
      <c r="L35" s="40"/>
      <c r="M35" s="40"/>
    </row>
    <row r="36" spans="1:13" x14ac:dyDescent="0.2">
      <c r="A36" s="29"/>
      <c r="B36" s="30"/>
      <c r="C36" s="39"/>
      <c r="D36" s="64" t="str">
        <f t="shared" si="4"/>
        <v/>
      </c>
      <c r="E36" s="64" t="str">
        <f t="shared" si="5"/>
        <v/>
      </c>
      <c r="F36" s="30"/>
      <c r="G36" s="30"/>
      <c r="H36" s="64" t="str">
        <f t="shared" si="6"/>
        <v/>
      </c>
      <c r="I36" s="30"/>
      <c r="J36" s="30"/>
      <c r="K36" s="30"/>
      <c r="L36" s="40"/>
      <c r="M36" s="40"/>
    </row>
    <row r="37" spans="1:13" x14ac:dyDescent="0.2">
      <c r="A37" s="29"/>
      <c r="B37" s="30"/>
      <c r="C37" s="39"/>
      <c r="D37" s="64" t="str">
        <f t="shared" si="4"/>
        <v/>
      </c>
      <c r="E37" s="64" t="str">
        <f t="shared" si="5"/>
        <v/>
      </c>
      <c r="F37" s="30"/>
      <c r="G37" s="30"/>
      <c r="H37" s="64" t="str">
        <f t="shared" si="6"/>
        <v/>
      </c>
      <c r="I37" s="30"/>
      <c r="J37" s="30"/>
      <c r="K37" s="30"/>
      <c r="L37" s="40"/>
      <c r="M37" s="40"/>
    </row>
    <row r="38" spans="1:13" x14ac:dyDescent="0.2">
      <c r="A38" s="29"/>
      <c r="B38" s="30"/>
      <c r="C38" s="39"/>
      <c r="D38" s="64" t="str">
        <f t="shared" si="4"/>
        <v/>
      </c>
      <c r="E38" s="64" t="str">
        <f t="shared" si="5"/>
        <v/>
      </c>
      <c r="F38" s="30"/>
      <c r="G38" s="30"/>
      <c r="H38" s="64" t="str">
        <f t="shared" si="6"/>
        <v/>
      </c>
      <c r="I38" s="30"/>
      <c r="J38" s="30"/>
      <c r="K38" s="30"/>
      <c r="L38" s="40"/>
      <c r="M38" s="40"/>
    </row>
    <row r="39" spans="1:13" x14ac:dyDescent="0.2">
      <c r="A39" s="29"/>
      <c r="B39" s="30"/>
      <c r="C39" s="39"/>
      <c r="D39" s="64" t="str">
        <f t="shared" si="4"/>
        <v/>
      </c>
      <c r="E39" s="64" t="str">
        <f t="shared" si="5"/>
        <v/>
      </c>
      <c r="F39" s="30"/>
      <c r="G39" s="30"/>
      <c r="H39" s="64" t="str">
        <f t="shared" si="6"/>
        <v/>
      </c>
      <c r="I39" s="30"/>
      <c r="J39" s="30"/>
      <c r="K39" s="30"/>
      <c r="L39" s="40"/>
      <c r="M39" s="40"/>
    </row>
    <row r="40" spans="1:13" x14ac:dyDescent="0.2">
      <c r="A40" s="29"/>
      <c r="B40" s="30"/>
      <c r="C40" s="39"/>
      <c r="D40" s="64" t="str">
        <f t="shared" si="4"/>
        <v/>
      </c>
      <c r="E40" s="64" t="str">
        <f t="shared" si="5"/>
        <v/>
      </c>
      <c r="F40" s="30"/>
      <c r="G40" s="30"/>
      <c r="H40" s="64" t="str">
        <f t="shared" si="6"/>
        <v/>
      </c>
      <c r="I40" s="30"/>
      <c r="J40" s="30"/>
      <c r="K40" s="30"/>
      <c r="L40" s="40"/>
      <c r="M40" s="40"/>
    </row>
    <row r="41" spans="1:13" x14ac:dyDescent="0.2">
      <c r="A41" s="29"/>
      <c r="B41" s="30"/>
      <c r="C41" s="39"/>
      <c r="D41" s="64" t="str">
        <f t="shared" si="4"/>
        <v/>
      </c>
      <c r="E41" s="64" t="str">
        <f t="shared" si="5"/>
        <v/>
      </c>
      <c r="F41" s="30"/>
      <c r="G41" s="30"/>
      <c r="H41" s="64" t="str">
        <f t="shared" si="6"/>
        <v/>
      </c>
      <c r="I41" s="30"/>
      <c r="J41" s="30"/>
      <c r="K41" s="30"/>
      <c r="L41" s="40"/>
      <c r="M41" s="40"/>
    </row>
    <row r="42" spans="1:13" x14ac:dyDescent="0.2">
      <c r="A42" s="41"/>
      <c r="B42" s="30"/>
      <c r="C42" s="39"/>
      <c r="D42" s="64" t="str">
        <f t="shared" si="4"/>
        <v/>
      </c>
      <c r="E42" s="64" t="str">
        <f t="shared" si="5"/>
        <v/>
      </c>
      <c r="F42" s="30"/>
      <c r="G42" s="30"/>
      <c r="H42" s="64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J43" si="7">SUM(C28:C42)</f>
        <v>0</v>
      </c>
      <c r="D43" s="82">
        <f t="shared" si="7"/>
        <v>0</v>
      </c>
      <c r="E43" s="82">
        <f t="shared" si="7"/>
        <v>0</v>
      </c>
      <c r="F43" s="82">
        <f t="shared" ref="F43" si="8">SUM(F28:F42)</f>
        <v>0</v>
      </c>
      <c r="G43" s="32">
        <f t="shared" si="7"/>
        <v>0</v>
      </c>
      <c r="H43" s="82">
        <f t="shared" si="7"/>
        <v>0</v>
      </c>
      <c r="I43" s="32">
        <f t="shared" si="7"/>
        <v>0</v>
      </c>
      <c r="J43" s="32">
        <f t="shared" si="7"/>
        <v>0</v>
      </c>
      <c r="K43" s="32">
        <f>SUM(K28:K42)</f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43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9">SUM(E25+E43)</f>
        <v>0</v>
      </c>
      <c r="F45" s="32">
        <f t="shared" ref="F45" si="10">SUM(F25+F43)</f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3"/>
      <c r="M45" s="33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3"/>
      <c r="M46" s="33"/>
    </row>
    <row r="47" spans="1:13" ht="13.5" thickBot="1" x14ac:dyDescent="0.25">
      <c r="A47" s="12" t="s">
        <v>12</v>
      </c>
      <c r="B47" s="33"/>
      <c r="C47" s="45">
        <f t="shared" ref="C47:J47" si="11">+C45*$N$9</f>
        <v>0</v>
      </c>
      <c r="D47" s="46">
        <f t="shared" si="11"/>
        <v>0</v>
      </c>
      <c r="E47" s="46">
        <f t="shared" si="11"/>
        <v>0</v>
      </c>
      <c r="F47" s="46">
        <f t="shared" ref="F47" si="12">+F45*$N$9</f>
        <v>0</v>
      </c>
      <c r="G47" s="46">
        <f t="shared" si="11"/>
        <v>0</v>
      </c>
      <c r="H47" s="46">
        <f t="shared" si="11"/>
        <v>0</v>
      </c>
      <c r="I47" s="46">
        <f t="shared" si="11"/>
        <v>0</v>
      </c>
      <c r="J47" s="46">
        <f t="shared" si="11"/>
        <v>0</v>
      </c>
      <c r="K47" s="46">
        <f>+K45*$N$9</f>
        <v>0</v>
      </c>
      <c r="L47" s="33"/>
      <c r="M47" s="33"/>
    </row>
    <row r="48" spans="1:13" ht="13.5" thickTop="1" x14ac:dyDescent="0.2">
      <c r="B48" s="33"/>
      <c r="D48" s="33"/>
      <c r="E48" s="37"/>
      <c r="F48" s="111" t="str">
        <f t="shared" ref="F48" si="13">IF(B48,(D48*$N$9&gt;$I$5)*($I$5*$N$5),"")</f>
        <v/>
      </c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Input'!$G$7/'Data Input'!$G$32</f>
        <v>0</v>
      </c>
      <c r="E50" s="32" t="str">
        <f>IF(D50,(D50)*$N$7,"")</f>
        <v/>
      </c>
      <c r="F50" s="49"/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Input'!$G$7/'Data Input'!$G$32</f>
        <v>0</v>
      </c>
      <c r="E51" s="32" t="str">
        <f t="shared" ref="E51:E57" si="14">IF(D51,(D51)*$N$7,"")</f>
        <v/>
      </c>
      <c r="F51" s="49"/>
      <c r="G51" s="33"/>
      <c r="H51" s="32" t="str">
        <f t="shared" ref="H51:H57" si="15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Input'!$G$7/'Data Input'!$G$32</f>
        <v>0</v>
      </c>
      <c r="E52" s="32" t="str">
        <f t="shared" si="14"/>
        <v/>
      </c>
      <c r="F52" s="49"/>
      <c r="G52" s="33"/>
      <c r="H52" s="32" t="str">
        <f t="shared" si="15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Input'!$G$7/'Data Input'!$G$32</f>
        <v>0</v>
      </c>
      <c r="E53" s="32" t="str">
        <f t="shared" si="14"/>
        <v/>
      </c>
      <c r="F53" s="49"/>
      <c r="G53" s="33"/>
      <c r="H53" s="32" t="str">
        <f t="shared" si="15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Input'!$G$7/'Data Input'!$G$32</f>
        <v>0</v>
      </c>
      <c r="E54" s="32" t="str">
        <f t="shared" si="14"/>
        <v/>
      </c>
      <c r="F54" s="49"/>
      <c r="G54" s="33"/>
      <c r="H54" s="32" t="str">
        <f t="shared" si="15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Input'!$G$7/'Data Input'!$G$32</f>
        <v>0</v>
      </c>
      <c r="E55" s="32" t="str">
        <f t="shared" si="14"/>
        <v/>
      </c>
      <c r="F55" s="49"/>
      <c r="G55" s="33"/>
      <c r="H55" s="32" t="str">
        <f t="shared" si="15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Input'!$G$7/'Data Input'!$G$32</f>
        <v>0</v>
      </c>
      <c r="E56" s="32" t="str">
        <f t="shared" si="14"/>
        <v/>
      </c>
      <c r="F56" s="49"/>
      <c r="G56" s="33"/>
      <c r="H56" s="32" t="str">
        <f t="shared" si="15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Input'!$G$7/'Data Input'!$G$32</f>
        <v>0</v>
      </c>
      <c r="E57" s="32" t="str">
        <f t="shared" si="14"/>
        <v/>
      </c>
      <c r="F57" s="49"/>
      <c r="G57" s="33"/>
      <c r="H57" s="32" t="str">
        <f t="shared" si="15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32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82">
        <f t="shared" ref="D59:K59" si="16">SUM(D50:D58)</f>
        <v>0</v>
      </c>
      <c r="E59" s="32">
        <f t="shared" si="16"/>
        <v>0</v>
      </c>
      <c r="F59" s="32">
        <f t="shared" si="16"/>
        <v>0</v>
      </c>
      <c r="G59" s="32">
        <f t="shared" si="16"/>
        <v>0</v>
      </c>
      <c r="H59" s="32">
        <f t="shared" si="16"/>
        <v>0</v>
      </c>
      <c r="I59" s="32">
        <f t="shared" si="16"/>
        <v>0</v>
      </c>
      <c r="J59" s="32">
        <f t="shared" si="16"/>
        <v>0</v>
      </c>
      <c r="K59" s="32">
        <f t="shared" si="16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E61" s="24"/>
      <c r="F61" s="24"/>
      <c r="G61" s="24"/>
      <c r="H61" s="52"/>
      <c r="J61" s="24"/>
      <c r="K61" s="24"/>
    </row>
    <row r="62" spans="1:13" x14ac:dyDescent="0.2">
      <c r="A62" s="21" t="s">
        <v>98</v>
      </c>
      <c r="B62" s="33"/>
      <c r="D62" s="53"/>
      <c r="E62" s="24"/>
      <c r="F62" s="24"/>
      <c r="G62" s="24"/>
      <c r="H62" s="52"/>
      <c r="I62" s="24"/>
      <c r="J62" s="24"/>
      <c r="K62" s="24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4">
        <f>+'Data Input'!H7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eFrrRk8mZUkcrX9sa0KZeykHvVQ46e6D5sgT8SYl2tkMVS5F4zZVi1JEjtRY8h7M57aLWbpD7N/es+w69Cq+Tg==" saltValue="vea1pukD/vtR7L4iCXSbXQ==" spinCount="100000" sheet="1" selectLockedCells="1"/>
  <protectedRanges>
    <protectedRange sqref="B2:B3" name="Name"/>
    <protectedRange sqref="B62 B64" name="Fee_1"/>
    <protectedRange sqref="B50:C58" name="Time_1"/>
    <protectedRange sqref="F58:G58 I50:M58 G50:G57" name="Range_1"/>
    <protectedRange sqref="B10:C24" name="Time_1_2"/>
    <protectedRange sqref="I10:M24 G10:G24" name="Range_1_2"/>
    <protectedRange sqref="B28:C42" name="Time_1_3"/>
    <protectedRange sqref="G28:G42 I28:M42" name="Range_1_3"/>
    <protectedRange sqref="F48 F10:F24 F28:F42" name="Range_1_1"/>
  </protectedRanges>
  <mergeCells count="3">
    <mergeCell ref="B1:D1"/>
    <mergeCell ref="L7:M8"/>
    <mergeCell ref="E8:J8"/>
  </mergeCells>
  <pageMargins left="0.75" right="0.75" top="1" bottom="1" header="0.5" footer="0.5"/>
  <pageSetup scale="69" orientation="landscape" r:id="rId1"/>
  <headerFooter alignWithMargins="0"/>
  <ignoredErrors>
    <ignoredError sqref="B1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68"/>
  <sheetViews>
    <sheetView showGridLines="0" zoomScaleNormal="100" workbookViewId="0">
      <pane ySplit="9" topLeftCell="A10" activePane="bottomLeft" state="frozen"/>
      <selection activeCell="A2" sqref="A2"/>
      <selection pane="bottomLeft" activeCell="C12" sqref="C12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12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16">
        <f>+'Data Input'!C6</f>
        <v>0</v>
      </c>
      <c r="C2" s="17"/>
      <c r="D2" s="18"/>
      <c r="E2" s="19"/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17" t="s">
        <v>96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7" t="s">
        <v>59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Input'!G8</f>
        <v>50000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</v>
      </c>
      <c r="D8" s="26" t="s">
        <v>8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31"/>
      <c r="D11" s="64" t="str">
        <f t="shared" ref="D11:D24" si="0">IF(B11,B11*C11,"")</f>
        <v/>
      </c>
      <c r="E11" s="64" t="str">
        <f t="shared" ref="E11:E24" si="1">IF(B11,(D11)*$N$7,"")</f>
        <v/>
      </c>
      <c r="F11" s="30"/>
      <c r="G11" s="30"/>
      <c r="H11" s="64" t="str">
        <f t="shared" ref="H11:H24" si="2">IF(C11,(D11)*$N$8,"")</f>
        <v/>
      </c>
      <c r="I11" s="30"/>
      <c r="J11" s="30"/>
      <c r="K11" s="30"/>
      <c r="L11" s="30"/>
      <c r="M11" s="30"/>
    </row>
    <row r="12" spans="1:14" x14ac:dyDescent="0.2">
      <c r="A12" s="29"/>
      <c r="B12" s="30"/>
      <c r="C12" s="31"/>
      <c r="D12" s="64" t="str">
        <f t="shared" si="0"/>
        <v/>
      </c>
      <c r="E12" s="64" t="str">
        <f t="shared" si="1"/>
        <v/>
      </c>
      <c r="F12" s="30"/>
      <c r="G12" s="30"/>
      <c r="H12" s="64" t="str">
        <f t="shared" si="2"/>
        <v/>
      </c>
      <c r="I12" s="30"/>
      <c r="J12" s="30"/>
      <c r="K12" s="30"/>
      <c r="L12" s="30"/>
      <c r="M12" s="30"/>
    </row>
    <row r="13" spans="1:14" x14ac:dyDescent="0.2">
      <c r="A13" s="29"/>
      <c r="B13" s="30"/>
      <c r="C13" s="31"/>
      <c r="D13" s="64" t="str">
        <f t="shared" si="0"/>
        <v/>
      </c>
      <c r="E13" s="64" t="str">
        <f t="shared" si="1"/>
        <v/>
      </c>
      <c r="F13" s="30"/>
      <c r="G13" s="30"/>
      <c r="H13" s="64" t="str">
        <f t="shared" si="2"/>
        <v/>
      </c>
      <c r="I13" s="30"/>
      <c r="J13" s="30"/>
      <c r="K13" s="30"/>
      <c r="L13" s="30"/>
      <c r="M13" s="30"/>
    </row>
    <row r="14" spans="1:14" x14ac:dyDescent="0.2">
      <c r="A14" s="29"/>
      <c r="B14" s="30"/>
      <c r="C14" s="31"/>
      <c r="D14" s="64" t="str">
        <f t="shared" si="0"/>
        <v/>
      </c>
      <c r="E14" s="64" t="str">
        <f t="shared" si="1"/>
        <v/>
      </c>
      <c r="F14" s="30"/>
      <c r="G14" s="30"/>
      <c r="H14" s="64" t="str">
        <f t="shared" si="2"/>
        <v/>
      </c>
      <c r="I14" s="30"/>
      <c r="J14" s="30"/>
      <c r="K14" s="30"/>
      <c r="L14" s="30"/>
      <c r="M14" s="30"/>
    </row>
    <row r="15" spans="1:14" x14ac:dyDescent="0.2">
      <c r="A15" s="29"/>
      <c r="B15" s="30"/>
      <c r="C15" s="31"/>
      <c r="D15" s="64" t="str">
        <f t="shared" si="0"/>
        <v/>
      </c>
      <c r="E15" s="64" t="str">
        <f t="shared" si="1"/>
        <v/>
      </c>
      <c r="F15" s="30"/>
      <c r="G15" s="30"/>
      <c r="H15" s="64" t="str">
        <f t="shared" si="2"/>
        <v/>
      </c>
      <c r="I15" s="30"/>
      <c r="J15" s="30"/>
      <c r="K15" s="30"/>
      <c r="L15" s="30"/>
      <c r="M15" s="30"/>
    </row>
    <row r="16" spans="1:14" x14ac:dyDescent="0.2">
      <c r="A16" s="29"/>
      <c r="B16" s="30"/>
      <c r="C16" s="31"/>
      <c r="D16" s="64" t="str">
        <f t="shared" si="0"/>
        <v/>
      </c>
      <c r="E16" s="64" t="str">
        <f t="shared" si="1"/>
        <v/>
      </c>
      <c r="F16" s="30"/>
      <c r="G16" s="30"/>
      <c r="H16" s="64" t="str">
        <f t="shared" si="2"/>
        <v/>
      </c>
      <c r="I16" s="30"/>
      <c r="J16" s="30"/>
      <c r="K16" s="30"/>
      <c r="L16" s="30"/>
      <c r="M16" s="30"/>
    </row>
    <row r="17" spans="1:13" x14ac:dyDescent="0.2">
      <c r="A17" s="29"/>
      <c r="B17" s="30"/>
      <c r="C17" s="31"/>
      <c r="D17" s="64" t="str">
        <f t="shared" si="0"/>
        <v/>
      </c>
      <c r="E17" s="64" t="str">
        <f t="shared" si="1"/>
        <v/>
      </c>
      <c r="F17" s="30"/>
      <c r="G17" s="30"/>
      <c r="H17" s="64" t="str">
        <f t="shared" si="2"/>
        <v/>
      </c>
      <c r="I17" s="30"/>
      <c r="J17" s="30"/>
      <c r="K17" s="30"/>
      <c r="L17" s="30"/>
      <c r="M17" s="30"/>
    </row>
    <row r="18" spans="1:13" x14ac:dyDescent="0.2">
      <c r="A18" s="29"/>
      <c r="B18" s="30"/>
      <c r="C18" s="31"/>
      <c r="D18" s="64" t="str">
        <f t="shared" si="0"/>
        <v/>
      </c>
      <c r="E18" s="64" t="str">
        <f t="shared" si="1"/>
        <v/>
      </c>
      <c r="F18" s="30"/>
      <c r="G18" s="30"/>
      <c r="H18" s="64" t="str">
        <f t="shared" si="2"/>
        <v/>
      </c>
      <c r="I18" s="30"/>
      <c r="J18" s="30"/>
      <c r="K18" s="30"/>
      <c r="L18" s="30"/>
      <c r="M18" s="30"/>
    </row>
    <row r="19" spans="1:13" x14ac:dyDescent="0.2">
      <c r="A19" s="29"/>
      <c r="B19" s="30"/>
      <c r="C19" s="31"/>
      <c r="D19" s="64" t="str">
        <f t="shared" si="0"/>
        <v/>
      </c>
      <c r="E19" s="64" t="str">
        <f t="shared" si="1"/>
        <v/>
      </c>
      <c r="F19" s="30"/>
      <c r="G19" s="30"/>
      <c r="H19" s="64" t="str">
        <f t="shared" si="2"/>
        <v/>
      </c>
      <c r="I19" s="30"/>
      <c r="J19" s="30"/>
      <c r="K19" s="30"/>
      <c r="L19" s="30"/>
      <c r="M19" s="30"/>
    </row>
    <row r="20" spans="1:13" x14ac:dyDescent="0.2">
      <c r="A20" s="29"/>
      <c r="B20" s="30"/>
      <c r="C20" s="31"/>
      <c r="D20" s="64" t="str">
        <f t="shared" si="0"/>
        <v/>
      </c>
      <c r="E20" s="64" t="str">
        <f t="shared" si="1"/>
        <v/>
      </c>
      <c r="F20" s="30"/>
      <c r="G20" s="30"/>
      <c r="H20" s="64" t="str">
        <f t="shared" si="2"/>
        <v/>
      </c>
      <c r="I20" s="30"/>
      <c r="J20" s="30"/>
      <c r="K20" s="30"/>
      <c r="L20" s="30"/>
      <c r="M20" s="30"/>
    </row>
    <row r="21" spans="1:13" x14ac:dyDescent="0.2">
      <c r="A21" s="29"/>
      <c r="B21" s="30"/>
      <c r="C21" s="31"/>
      <c r="D21" s="64" t="str">
        <f t="shared" si="0"/>
        <v/>
      </c>
      <c r="E21" s="64" t="str">
        <f t="shared" si="1"/>
        <v/>
      </c>
      <c r="F21" s="30"/>
      <c r="G21" s="30"/>
      <c r="H21" s="64" t="str">
        <f t="shared" si="2"/>
        <v/>
      </c>
      <c r="I21" s="30"/>
      <c r="J21" s="30"/>
      <c r="K21" s="30"/>
      <c r="L21" s="30"/>
      <c r="M21" s="30"/>
    </row>
    <row r="22" spans="1:13" x14ac:dyDescent="0.2">
      <c r="A22" s="29"/>
      <c r="B22" s="30"/>
      <c r="C22" s="31"/>
      <c r="D22" s="64" t="str">
        <f t="shared" si="0"/>
        <v/>
      </c>
      <c r="E22" s="64" t="str">
        <f t="shared" si="1"/>
        <v/>
      </c>
      <c r="F22" s="30"/>
      <c r="G22" s="30"/>
      <c r="H22" s="64" t="str">
        <f t="shared" si="2"/>
        <v/>
      </c>
      <c r="I22" s="30"/>
      <c r="J22" s="30"/>
      <c r="K22" s="30"/>
      <c r="L22" s="30"/>
      <c r="M22" s="30"/>
    </row>
    <row r="23" spans="1:13" x14ac:dyDescent="0.2">
      <c r="A23" s="29"/>
      <c r="B23" s="30"/>
      <c r="C23" s="31"/>
      <c r="D23" s="64" t="str">
        <f t="shared" si="0"/>
        <v/>
      </c>
      <c r="E23" s="64" t="str">
        <f t="shared" si="1"/>
        <v/>
      </c>
      <c r="F23" s="30"/>
      <c r="G23" s="30"/>
      <c r="H23" s="64" t="str">
        <f t="shared" si="2"/>
        <v/>
      </c>
      <c r="I23" s="30"/>
      <c r="J23" s="30"/>
      <c r="K23" s="30"/>
      <c r="L23" s="30"/>
      <c r="M23" s="30"/>
    </row>
    <row r="24" spans="1:13" x14ac:dyDescent="0.2">
      <c r="A24" s="29"/>
      <c r="B24" s="30"/>
      <c r="C24" s="31"/>
      <c r="D24" s="64" t="str">
        <f t="shared" si="0"/>
        <v/>
      </c>
      <c r="E24" s="64" t="str">
        <f t="shared" si="1"/>
        <v/>
      </c>
      <c r="F24" s="30"/>
      <c r="G24" s="30"/>
      <c r="H24" s="64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82">
        <f t="shared" si="3"/>
        <v>0</v>
      </c>
      <c r="E25" s="82">
        <f t="shared" si="3"/>
        <v>0</v>
      </c>
      <c r="F25" s="82">
        <f t="shared" si="3"/>
        <v>0</v>
      </c>
      <c r="G25" s="32">
        <f t="shared" si="3"/>
        <v>0</v>
      </c>
      <c r="H25" s="8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49"/>
      <c r="M25" s="49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49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39"/>
      <c r="D29" s="64"/>
      <c r="E29" s="64"/>
      <c r="F29" s="30"/>
      <c r="G29" s="30"/>
      <c r="H29" s="64" t="str">
        <f t="shared" ref="H29:H42" si="4">IF(C29,(D29)*$N$8,"")</f>
        <v/>
      </c>
      <c r="I29" s="30"/>
      <c r="J29" s="30"/>
      <c r="K29" s="30"/>
      <c r="L29" s="40"/>
      <c r="M29" s="40"/>
    </row>
    <row r="30" spans="1:13" x14ac:dyDescent="0.2">
      <c r="A30" s="29"/>
      <c r="B30" s="30"/>
      <c r="C30" s="39"/>
      <c r="D30" s="64" t="str">
        <f t="shared" ref="D30" si="5">IF(B30,B30*C30,"")</f>
        <v/>
      </c>
      <c r="E30" s="64" t="str">
        <f t="shared" ref="E30" si="6">IF(B30,(D30)*$N$7,"")</f>
        <v/>
      </c>
      <c r="F30" s="30"/>
      <c r="G30" s="30"/>
      <c r="H30" s="64" t="str">
        <f t="shared" si="4"/>
        <v/>
      </c>
      <c r="I30" s="30"/>
      <c r="J30" s="30"/>
      <c r="K30" s="30"/>
      <c r="L30" s="40"/>
      <c r="M30" s="40"/>
    </row>
    <row r="31" spans="1:13" x14ac:dyDescent="0.2">
      <c r="A31" s="29"/>
      <c r="B31" s="30"/>
      <c r="C31" s="39"/>
      <c r="D31" s="64"/>
      <c r="E31" s="64"/>
      <c r="F31" s="30"/>
      <c r="G31" s="30"/>
      <c r="H31" s="64" t="str">
        <f t="shared" si="4"/>
        <v/>
      </c>
      <c r="I31" s="30"/>
      <c r="J31" s="30"/>
      <c r="K31" s="30"/>
      <c r="L31" s="40"/>
      <c r="M31" s="40"/>
    </row>
    <row r="32" spans="1:13" x14ac:dyDescent="0.2">
      <c r="A32" s="29"/>
      <c r="B32" s="30"/>
      <c r="C32" s="39"/>
      <c r="D32" s="64" t="str">
        <f t="shared" ref="D32" si="7">IF(B32,B32*C32,"")</f>
        <v/>
      </c>
      <c r="E32" s="64" t="str">
        <f t="shared" ref="E32" si="8">IF(B32,(D32)*$N$7,"")</f>
        <v/>
      </c>
      <c r="F32" s="30"/>
      <c r="G32" s="30"/>
      <c r="H32" s="64" t="str">
        <f t="shared" si="4"/>
        <v/>
      </c>
      <c r="I32" s="30"/>
      <c r="J32" s="30"/>
      <c r="K32" s="30"/>
      <c r="L32" s="40"/>
      <c r="M32" s="40"/>
    </row>
    <row r="33" spans="1:13" x14ac:dyDescent="0.2">
      <c r="A33" s="29"/>
      <c r="B33" s="30"/>
      <c r="C33" s="39"/>
      <c r="D33" s="64"/>
      <c r="E33" s="64"/>
      <c r="F33" s="30"/>
      <c r="G33" s="30"/>
      <c r="H33" s="64" t="str">
        <f t="shared" si="4"/>
        <v/>
      </c>
      <c r="I33" s="30"/>
      <c r="J33" s="30"/>
      <c r="K33" s="30"/>
      <c r="L33" s="40"/>
      <c r="M33" s="40"/>
    </row>
    <row r="34" spans="1:13" x14ac:dyDescent="0.2">
      <c r="A34" s="29"/>
      <c r="B34" s="30"/>
      <c r="C34" s="39"/>
      <c r="D34" s="64" t="str">
        <f t="shared" ref="D34" si="9">IF(B34,B34*C34,"")</f>
        <v/>
      </c>
      <c r="E34" s="64" t="str">
        <f t="shared" ref="E34" si="10">IF(B34,(D34)*$N$7,"")</f>
        <v/>
      </c>
      <c r="F34" s="30"/>
      <c r="G34" s="30"/>
      <c r="H34" s="64" t="str">
        <f t="shared" si="4"/>
        <v/>
      </c>
      <c r="I34" s="30"/>
      <c r="J34" s="30"/>
      <c r="K34" s="30"/>
      <c r="L34" s="40"/>
      <c r="M34" s="40"/>
    </row>
    <row r="35" spans="1:13" x14ac:dyDescent="0.2">
      <c r="A35" s="29"/>
      <c r="B35" s="30"/>
      <c r="C35" s="39"/>
      <c r="D35" s="64"/>
      <c r="E35" s="64"/>
      <c r="F35" s="30"/>
      <c r="G35" s="30"/>
      <c r="H35" s="64" t="str">
        <f t="shared" si="4"/>
        <v/>
      </c>
      <c r="I35" s="30"/>
      <c r="J35" s="30"/>
      <c r="K35" s="30"/>
      <c r="L35" s="40"/>
      <c r="M35" s="40"/>
    </row>
    <row r="36" spans="1:13" x14ac:dyDescent="0.2">
      <c r="A36" s="29"/>
      <c r="B36" s="30"/>
      <c r="C36" s="39"/>
      <c r="D36" s="64" t="str">
        <f t="shared" ref="D36" si="11">IF(B36,B36*C36,"")</f>
        <v/>
      </c>
      <c r="E36" s="64" t="str">
        <f t="shared" ref="E36" si="12">IF(B36,(D36)*$N$7,"")</f>
        <v/>
      </c>
      <c r="F36" s="30"/>
      <c r="G36" s="30"/>
      <c r="H36" s="64" t="str">
        <f t="shared" si="4"/>
        <v/>
      </c>
      <c r="I36" s="30"/>
      <c r="J36" s="30"/>
      <c r="K36" s="30"/>
      <c r="L36" s="40"/>
      <c r="M36" s="40"/>
    </row>
    <row r="37" spans="1:13" x14ac:dyDescent="0.2">
      <c r="A37" s="29"/>
      <c r="B37" s="30"/>
      <c r="C37" s="39"/>
      <c r="D37" s="64"/>
      <c r="E37" s="64"/>
      <c r="F37" s="30"/>
      <c r="G37" s="30"/>
      <c r="H37" s="64" t="str">
        <f t="shared" si="4"/>
        <v/>
      </c>
      <c r="I37" s="30"/>
      <c r="J37" s="30"/>
      <c r="K37" s="30"/>
      <c r="L37" s="40"/>
      <c r="M37" s="40"/>
    </row>
    <row r="38" spans="1:13" x14ac:dyDescent="0.2">
      <c r="A38" s="29"/>
      <c r="B38" s="30"/>
      <c r="C38" s="39"/>
      <c r="D38" s="64" t="str">
        <f t="shared" ref="D38" si="13">IF(B38,B38*C38,"")</f>
        <v/>
      </c>
      <c r="E38" s="64" t="str">
        <f t="shared" ref="E38" si="14">IF(B38,(D38)*$N$7,"")</f>
        <v/>
      </c>
      <c r="F38" s="30"/>
      <c r="G38" s="30"/>
      <c r="H38" s="64" t="str">
        <f t="shared" si="4"/>
        <v/>
      </c>
      <c r="I38" s="30"/>
      <c r="J38" s="30"/>
      <c r="K38" s="30"/>
      <c r="L38" s="40"/>
      <c r="M38" s="40"/>
    </row>
    <row r="39" spans="1:13" x14ac:dyDescent="0.2">
      <c r="A39" s="29"/>
      <c r="B39" s="30"/>
      <c r="C39" s="39"/>
      <c r="D39" s="64"/>
      <c r="E39" s="64"/>
      <c r="F39" s="30"/>
      <c r="G39" s="30"/>
      <c r="H39" s="64" t="str">
        <f t="shared" si="4"/>
        <v/>
      </c>
      <c r="I39" s="30"/>
      <c r="J39" s="30"/>
      <c r="K39" s="30"/>
      <c r="L39" s="40"/>
      <c r="M39" s="40"/>
    </row>
    <row r="40" spans="1:13" x14ac:dyDescent="0.2">
      <c r="A40" s="29"/>
      <c r="B40" s="30"/>
      <c r="C40" s="39"/>
      <c r="D40" s="64" t="str">
        <f t="shared" ref="D40" si="15">IF(B40,B40*C40,"")</f>
        <v/>
      </c>
      <c r="E40" s="64" t="str">
        <f t="shared" ref="E40" si="16">IF(B40,(D40)*$N$7,"")</f>
        <v/>
      </c>
      <c r="F40" s="30"/>
      <c r="G40" s="30"/>
      <c r="H40" s="64" t="str">
        <f t="shared" si="4"/>
        <v/>
      </c>
      <c r="I40" s="30"/>
      <c r="J40" s="30"/>
      <c r="K40" s="30"/>
      <c r="L40" s="40"/>
      <c r="M40" s="40"/>
    </row>
    <row r="41" spans="1:13" x14ac:dyDescent="0.2">
      <c r="A41" s="29"/>
      <c r="B41" s="30"/>
      <c r="C41" s="39"/>
      <c r="D41" s="64"/>
      <c r="E41" s="64"/>
      <c r="F41" s="30"/>
      <c r="G41" s="30"/>
      <c r="H41" s="64" t="str">
        <f t="shared" si="4"/>
        <v/>
      </c>
      <c r="I41" s="30"/>
      <c r="J41" s="30"/>
      <c r="K41" s="30"/>
      <c r="L41" s="40"/>
      <c r="M41" s="40"/>
    </row>
    <row r="42" spans="1:13" x14ac:dyDescent="0.2">
      <c r="A42" s="41"/>
      <c r="B42" s="30"/>
      <c r="C42" s="39"/>
      <c r="D42" s="64" t="str">
        <f t="shared" ref="D42" si="17">IF(B42,B42*C42,"")</f>
        <v/>
      </c>
      <c r="E42" s="64" t="str">
        <f t="shared" ref="E42" si="18">IF(B42,(D42)*$N$7,"")</f>
        <v/>
      </c>
      <c r="F42" s="30"/>
      <c r="G42" s="30"/>
      <c r="H42" s="64" t="str">
        <f t="shared" si="4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J43" si="19">SUM(C28:C42)</f>
        <v>0</v>
      </c>
      <c r="D43" s="82">
        <f t="shared" si="19"/>
        <v>0</v>
      </c>
      <c r="E43" s="82">
        <f t="shared" si="19"/>
        <v>0</v>
      </c>
      <c r="F43" s="82">
        <f t="shared" ref="F43" si="20">SUM(F28:F42)</f>
        <v>0</v>
      </c>
      <c r="G43" s="32">
        <f t="shared" si="19"/>
        <v>0</v>
      </c>
      <c r="H43" s="82">
        <f t="shared" si="19"/>
        <v>0</v>
      </c>
      <c r="I43" s="32">
        <f t="shared" si="19"/>
        <v>0</v>
      </c>
      <c r="J43" s="32">
        <f t="shared" si="19"/>
        <v>0</v>
      </c>
      <c r="K43" s="32">
        <f>SUM(K28:K42)</f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43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21">SUM(E25+E43)</f>
        <v>0</v>
      </c>
      <c r="F45" s="32">
        <f t="shared" ref="F45" si="22">SUM(F25+F43)</f>
        <v>0</v>
      </c>
      <c r="G45" s="32">
        <f t="shared" si="21"/>
        <v>0</v>
      </c>
      <c r="H45" s="32">
        <f t="shared" si="21"/>
        <v>0</v>
      </c>
      <c r="I45" s="32">
        <f t="shared" si="21"/>
        <v>0</v>
      </c>
      <c r="J45" s="32">
        <f t="shared" si="21"/>
        <v>0</v>
      </c>
      <c r="K45" s="32">
        <f t="shared" si="21"/>
        <v>0</v>
      </c>
      <c r="L45" s="33"/>
      <c r="M45" s="33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3"/>
      <c r="M46" s="33"/>
    </row>
    <row r="47" spans="1:13" ht="13.5" thickBot="1" x14ac:dyDescent="0.25">
      <c r="A47" s="12" t="s">
        <v>12</v>
      </c>
      <c r="B47" s="33"/>
      <c r="C47" s="45">
        <f t="shared" ref="C47:J47" si="23">+C45*$N$9</f>
        <v>0</v>
      </c>
      <c r="D47" s="46">
        <f t="shared" si="23"/>
        <v>0</v>
      </c>
      <c r="E47" s="46">
        <f t="shared" si="23"/>
        <v>0</v>
      </c>
      <c r="F47" s="46">
        <f t="shared" ref="F47" si="24">+F45*$N$9</f>
        <v>0</v>
      </c>
      <c r="G47" s="46">
        <f t="shared" si="23"/>
        <v>0</v>
      </c>
      <c r="H47" s="46">
        <f t="shared" si="23"/>
        <v>0</v>
      </c>
      <c r="I47" s="46">
        <f t="shared" si="23"/>
        <v>0</v>
      </c>
      <c r="J47" s="46">
        <f t="shared" si="23"/>
        <v>0</v>
      </c>
      <c r="K47" s="46">
        <f>+K45*$N$9</f>
        <v>0</v>
      </c>
      <c r="L47" s="33"/>
      <c r="M47" s="33"/>
    </row>
    <row r="48" spans="1:13" ht="13.5" thickTop="1" x14ac:dyDescent="0.2">
      <c r="B48" s="33"/>
      <c r="D48" s="33"/>
      <c r="E48" s="37"/>
      <c r="F48" s="111" t="str">
        <f t="shared" ref="F48" si="25">IF(B48,(D48*$N$9&gt;$I$5)*($I$5*$N$5),"")</f>
        <v/>
      </c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Input'!$G$8/'Data Input'!$G$32</f>
        <v>0</v>
      </c>
      <c r="E50" s="32" t="str">
        <f>IF(D50,(D50)*$N$7,"")</f>
        <v/>
      </c>
      <c r="F50" s="49"/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Input'!$G$8/'Data Input'!$G$32</f>
        <v>0</v>
      </c>
      <c r="E51" s="32" t="str">
        <f t="shared" ref="E51:E57" si="26">IF(D51,(D51)*$N$7,"")</f>
        <v/>
      </c>
      <c r="F51" s="49"/>
      <c r="G51" s="33"/>
      <c r="H51" s="32" t="str">
        <f t="shared" ref="H51:H57" si="27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Input'!$G$8/'Data Input'!$G$32</f>
        <v>0</v>
      </c>
      <c r="E52" s="32" t="str">
        <f t="shared" si="26"/>
        <v/>
      </c>
      <c r="F52" s="49"/>
      <c r="G52" s="33"/>
      <c r="H52" s="32" t="str">
        <f t="shared" si="27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Input'!$G$8/'Data Input'!$G$32</f>
        <v>0</v>
      </c>
      <c r="E53" s="32" t="str">
        <f t="shared" si="26"/>
        <v/>
      </c>
      <c r="F53" s="49"/>
      <c r="G53" s="33"/>
      <c r="H53" s="32" t="str">
        <f t="shared" si="27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Input'!$G$8/'Data Input'!$G$32</f>
        <v>0</v>
      </c>
      <c r="E54" s="32" t="str">
        <f t="shared" si="26"/>
        <v/>
      </c>
      <c r="F54" s="33"/>
      <c r="G54" s="33"/>
      <c r="H54" s="32" t="str">
        <f t="shared" si="27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Input'!$G$8/'Data Input'!$G$32</f>
        <v>0</v>
      </c>
      <c r="E55" s="32" t="str">
        <f t="shared" si="26"/>
        <v/>
      </c>
      <c r="F55" s="33"/>
      <c r="G55" s="33"/>
      <c r="H55" s="32" t="str">
        <f t="shared" si="27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Input'!$G$8/'Data Input'!$G$32</f>
        <v>0</v>
      </c>
      <c r="E56" s="32" t="str">
        <f t="shared" si="26"/>
        <v/>
      </c>
      <c r="F56" s="33"/>
      <c r="G56" s="33"/>
      <c r="H56" s="32" t="str">
        <f t="shared" si="27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Input'!$G$8/'Data Input'!$G$32</f>
        <v>0</v>
      </c>
      <c r="E57" s="32" t="str">
        <f t="shared" si="26"/>
        <v/>
      </c>
      <c r="F57" s="33"/>
      <c r="G57" s="33"/>
      <c r="H57" s="32" t="str">
        <f t="shared" si="27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34"/>
      <c r="E58" s="34" t="str">
        <f>IF(B58,(D58)*$N$7,"")</f>
        <v/>
      </c>
      <c r="F58" s="35"/>
      <c r="G58" s="35"/>
      <c r="H58" s="34" t="str">
        <f>IF(C58,(D58)*$N$8,"")</f>
        <v/>
      </c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28">SUM(D50:D58)</f>
        <v>0</v>
      </c>
      <c r="E59" s="32">
        <f t="shared" si="28"/>
        <v>0</v>
      </c>
      <c r="F59" s="32">
        <f t="shared" si="28"/>
        <v>0</v>
      </c>
      <c r="G59" s="32">
        <f t="shared" si="28"/>
        <v>0</v>
      </c>
      <c r="H59" s="32">
        <f t="shared" si="28"/>
        <v>0</v>
      </c>
      <c r="I59" s="32">
        <f t="shared" si="28"/>
        <v>0</v>
      </c>
      <c r="J59" s="32">
        <f t="shared" si="28"/>
        <v>0</v>
      </c>
      <c r="K59" s="32">
        <f t="shared" si="28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E61" s="24"/>
      <c r="F61" s="24"/>
      <c r="G61" s="24"/>
      <c r="H61" s="52"/>
      <c r="J61" s="24"/>
      <c r="K61" s="24"/>
    </row>
    <row r="62" spans="1:13" x14ac:dyDescent="0.2">
      <c r="A62" s="21" t="s">
        <v>98</v>
      </c>
      <c r="B62" s="33"/>
      <c r="D62" s="53"/>
      <c r="E62" s="24"/>
      <c r="F62" s="24"/>
      <c r="G62" s="24"/>
      <c r="H62" s="52"/>
      <c r="I62" s="24"/>
      <c r="J62" s="24"/>
      <c r="K62" s="24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4">
        <f>+'Data Input'!H8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VV5zRGGTSoL+ZIUb2PCBzxTaLS4jUm16daqoRX6SZiM6liUdFRI9W4IStb1kZ5lCg2GH1Ah7Uu02KT08PnTB7Q==" saltValue="yKVE3a5bjYFzF1pZaaJaVA==" spinCount="100000" sheet="1" selectLockedCells="1"/>
  <protectedRanges>
    <protectedRange sqref="B2:B3" name="Name"/>
    <protectedRange sqref="B62 B64" name="Fee_1"/>
    <protectedRange sqref="B50:C58" name="Time_1"/>
    <protectedRange sqref="F54:G58 I50:M58 G50:G53" name="Range_1"/>
    <protectedRange sqref="B10:C24" name="Time_1_2"/>
    <protectedRange sqref="I10:M24 G10:G24" name="Range_1_2"/>
    <protectedRange sqref="B28:C42" name="Time_1_3"/>
    <protectedRange sqref="G28:G42 I28:M42" name="Range_1_3"/>
    <protectedRange sqref="F48 F10:F24 F28:F42" name="Range_1_1"/>
  </protectedRanges>
  <mergeCells count="3">
    <mergeCell ref="B1:D1"/>
    <mergeCell ref="L7:M8"/>
    <mergeCell ref="E8:J8"/>
  </mergeCells>
  <pageMargins left="0.75" right="0.75" top="1" bottom="1" header="0.5" footer="0.5"/>
  <pageSetup scale="69" orientation="landscape" r:id="rId1"/>
  <headerFooter alignWithMargins="0"/>
  <ignoredErrors>
    <ignoredError sqref="B1:D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8"/>
  <sheetViews>
    <sheetView showGridLines="0" zoomScaleNormal="100" workbookViewId="0">
      <pane ySplit="9" topLeftCell="A10" activePane="bottomLeft" state="frozen"/>
      <selection activeCell="B62" sqref="B62"/>
      <selection pane="bottomLeft" activeCell="F18" sqref="F18"/>
    </sheetView>
  </sheetViews>
  <sheetFormatPr defaultColWidth="9" defaultRowHeight="12.75" x14ac:dyDescent="0.2"/>
  <cols>
    <col min="1" max="1" width="21.875" style="15" customWidth="1"/>
    <col min="2" max="2" width="16.625" style="14" customWidth="1"/>
    <col min="3" max="3" width="9.875" style="14" customWidth="1"/>
    <col min="4" max="4" width="17.125" style="24" customWidth="1"/>
    <col min="5" max="5" width="11.875" style="14" customWidth="1"/>
    <col min="6" max="10" width="11.875" style="15" customWidth="1"/>
    <col min="11" max="12" width="8.5" style="15" customWidth="1"/>
    <col min="13" max="13" width="7" style="15" bestFit="1" customWidth="1"/>
    <col min="14" max="14" width="6.125" style="15" hidden="1" customWidth="1"/>
    <col min="15" max="15" width="17.5" style="15" bestFit="1" customWidth="1"/>
    <col min="16" max="16384" width="9" style="15"/>
  </cols>
  <sheetData>
    <row r="1" spans="1:14" x14ac:dyDescent="0.2">
      <c r="A1" s="12" t="s">
        <v>7</v>
      </c>
      <c r="B1" s="138">
        <f>+'Data Input'!C5</f>
        <v>0</v>
      </c>
      <c r="C1" s="138"/>
      <c r="D1" s="138"/>
    </row>
    <row r="2" spans="1:14" x14ac:dyDescent="0.2">
      <c r="A2" s="12" t="s">
        <v>47</v>
      </c>
      <c r="B2" s="16">
        <f>+'Data Input'!C6</f>
        <v>0</v>
      </c>
      <c r="C2" s="17"/>
      <c r="D2" s="18"/>
      <c r="E2" s="19"/>
    </row>
    <row r="3" spans="1:14" x14ac:dyDescent="0.2">
      <c r="B3" s="20"/>
      <c r="C3" s="17"/>
      <c r="D3" s="18"/>
      <c r="E3" s="19"/>
      <c r="J3" s="15" t="s">
        <v>129</v>
      </c>
      <c r="L3" s="15" t="s">
        <v>128</v>
      </c>
      <c r="M3" s="15" t="s">
        <v>29</v>
      </c>
      <c r="N3" s="15">
        <v>3.2000000000000001E-2</v>
      </c>
    </row>
    <row r="4" spans="1:14" x14ac:dyDescent="0.2">
      <c r="A4" s="12" t="s">
        <v>106</v>
      </c>
      <c r="B4" s="88" t="s">
        <v>120</v>
      </c>
      <c r="C4" s="17"/>
      <c r="D4" s="22"/>
      <c r="E4" s="19"/>
      <c r="J4" s="15" t="s">
        <v>130</v>
      </c>
      <c r="L4" s="15" t="s">
        <v>128</v>
      </c>
      <c r="M4" s="15" t="s">
        <v>29</v>
      </c>
      <c r="N4" s="15">
        <v>1.9E-2</v>
      </c>
    </row>
    <row r="5" spans="1:14" x14ac:dyDescent="0.2">
      <c r="A5" s="12" t="s">
        <v>16</v>
      </c>
      <c r="B5" s="17" t="s">
        <v>60</v>
      </c>
      <c r="C5" s="23"/>
      <c r="D5" s="23"/>
      <c r="E5" s="23"/>
      <c r="I5" s="15">
        <v>7000</v>
      </c>
      <c r="J5" s="15" t="s">
        <v>132</v>
      </c>
      <c r="L5" s="15" t="s">
        <v>131</v>
      </c>
      <c r="M5" s="15" t="s">
        <v>28</v>
      </c>
      <c r="N5" s="15">
        <v>0.06</v>
      </c>
    </row>
    <row r="6" spans="1:14" x14ac:dyDescent="0.2">
      <c r="A6" s="12" t="s">
        <v>105</v>
      </c>
      <c r="B6" s="76">
        <f>+'Data Input'!G9</f>
        <v>45000</v>
      </c>
      <c r="C6" s="23"/>
      <c r="D6" s="23"/>
      <c r="E6" s="23"/>
    </row>
    <row r="7" spans="1:14" x14ac:dyDescent="0.2">
      <c r="E7" s="25"/>
      <c r="F7" s="14"/>
      <c r="G7" s="14"/>
      <c r="L7" s="137" t="s">
        <v>35</v>
      </c>
      <c r="M7" s="137"/>
      <c r="N7" s="15">
        <v>6.2E-2</v>
      </c>
    </row>
    <row r="8" spans="1:14" x14ac:dyDescent="0.2">
      <c r="C8" s="14" t="s">
        <v>4</v>
      </c>
      <c r="D8" s="26" t="s">
        <v>8</v>
      </c>
      <c r="E8" s="136" t="s">
        <v>15</v>
      </c>
      <c r="F8" s="136"/>
      <c r="G8" s="136"/>
      <c r="H8" s="136"/>
      <c r="I8" s="136"/>
      <c r="J8" s="136"/>
      <c r="K8" s="27"/>
      <c r="L8" s="137"/>
      <c r="M8" s="137"/>
      <c r="N8" s="15">
        <v>1.4500000000000001E-2</v>
      </c>
    </row>
    <row r="9" spans="1:14" x14ac:dyDescent="0.2">
      <c r="A9" s="21" t="s">
        <v>99</v>
      </c>
      <c r="B9" s="14" t="s">
        <v>1</v>
      </c>
      <c r="C9" s="14" t="s">
        <v>3</v>
      </c>
      <c r="D9" s="24" t="s">
        <v>9</v>
      </c>
      <c r="E9" s="28" t="s">
        <v>2</v>
      </c>
      <c r="F9" s="14" t="s">
        <v>28</v>
      </c>
      <c r="G9" s="14" t="s">
        <v>29</v>
      </c>
      <c r="H9" s="14" t="s">
        <v>56</v>
      </c>
      <c r="I9" s="14" t="s">
        <v>14</v>
      </c>
      <c r="J9" s="14" t="s">
        <v>27</v>
      </c>
      <c r="K9" s="14" t="s">
        <v>46</v>
      </c>
      <c r="L9" s="14" t="s">
        <v>6</v>
      </c>
      <c r="M9" s="14" t="s">
        <v>5</v>
      </c>
      <c r="N9" s="15">
        <v>52</v>
      </c>
    </row>
    <row r="10" spans="1:14" x14ac:dyDescent="0.2">
      <c r="A10" s="29"/>
      <c r="B10" s="30"/>
      <c r="C10" s="31"/>
      <c r="D10" s="82" t="str">
        <f>IF(B10,B10*C10,"")</f>
        <v/>
      </c>
      <c r="E10" s="82" t="str">
        <f>IF(B10,(D10)*$N$7,"")</f>
        <v/>
      </c>
      <c r="F10" s="30"/>
      <c r="G10" s="30"/>
      <c r="H10" s="82" t="str">
        <f>IF(C10,(D10)*$N$8,"")</f>
        <v/>
      </c>
      <c r="I10" s="30"/>
      <c r="J10" s="30"/>
      <c r="K10" s="30"/>
      <c r="L10" s="30"/>
      <c r="M10" s="30"/>
    </row>
    <row r="11" spans="1:14" x14ac:dyDescent="0.2">
      <c r="A11" s="29"/>
      <c r="B11" s="30"/>
      <c r="C11" s="131"/>
      <c r="D11" s="132" t="str">
        <f t="shared" ref="D11:D24" si="0">IF(B11,B11*C11,"")</f>
        <v/>
      </c>
      <c r="E11" s="64" t="str">
        <f t="shared" ref="E11:E24" si="1">IF(B11,(D11)*$N$7,"")</f>
        <v/>
      </c>
      <c r="F11" s="30"/>
      <c r="G11" s="126"/>
      <c r="H11" s="132" t="str">
        <f t="shared" ref="H11:H24" si="2">IF(C11,(D11)*$N$8,"")</f>
        <v/>
      </c>
      <c r="I11" s="30"/>
      <c r="J11" s="30"/>
      <c r="K11" s="30"/>
      <c r="L11" s="30"/>
      <c r="M11" s="30"/>
    </row>
    <row r="12" spans="1:14" x14ac:dyDescent="0.2">
      <c r="A12" s="29"/>
      <c r="B12" s="30"/>
      <c r="C12" s="131"/>
      <c r="D12" s="132" t="str">
        <f t="shared" si="0"/>
        <v/>
      </c>
      <c r="E12" s="64" t="str">
        <f t="shared" si="1"/>
        <v/>
      </c>
      <c r="F12" s="30"/>
      <c r="G12" s="126"/>
      <c r="H12" s="132" t="str">
        <f t="shared" si="2"/>
        <v/>
      </c>
      <c r="I12" s="30"/>
      <c r="J12" s="30"/>
      <c r="K12" s="30"/>
      <c r="L12" s="30"/>
      <c r="M12" s="30"/>
    </row>
    <row r="13" spans="1:14" x14ac:dyDescent="0.2">
      <c r="A13" s="29"/>
      <c r="B13" s="30"/>
      <c r="C13" s="131"/>
      <c r="D13" s="132" t="str">
        <f t="shared" si="0"/>
        <v/>
      </c>
      <c r="E13" s="64" t="str">
        <f t="shared" si="1"/>
        <v/>
      </c>
      <c r="F13" s="30"/>
      <c r="G13" s="126"/>
      <c r="H13" s="132" t="str">
        <f t="shared" si="2"/>
        <v/>
      </c>
      <c r="I13" s="30"/>
      <c r="J13" s="30"/>
      <c r="K13" s="30"/>
      <c r="L13" s="30"/>
      <c r="M13" s="30"/>
    </row>
    <row r="14" spans="1:14" x14ac:dyDescent="0.2">
      <c r="A14" s="29"/>
      <c r="B14" s="30"/>
      <c r="C14" s="131"/>
      <c r="D14" s="132" t="str">
        <f t="shared" si="0"/>
        <v/>
      </c>
      <c r="E14" s="64" t="str">
        <f t="shared" si="1"/>
        <v/>
      </c>
      <c r="F14" s="30"/>
      <c r="G14" s="126"/>
      <c r="H14" s="132" t="str">
        <f t="shared" si="2"/>
        <v/>
      </c>
      <c r="I14" s="30"/>
      <c r="J14" s="30"/>
      <c r="K14" s="30"/>
      <c r="L14" s="30"/>
      <c r="M14" s="30"/>
    </row>
    <row r="15" spans="1:14" x14ac:dyDescent="0.2">
      <c r="A15" s="29"/>
      <c r="B15" s="30"/>
      <c r="C15" s="131"/>
      <c r="D15" s="132" t="str">
        <f t="shared" si="0"/>
        <v/>
      </c>
      <c r="E15" s="64" t="str">
        <f t="shared" si="1"/>
        <v/>
      </c>
      <c r="F15" s="30"/>
      <c r="G15" s="126"/>
      <c r="H15" s="132" t="str">
        <f t="shared" si="2"/>
        <v/>
      </c>
      <c r="I15" s="30"/>
      <c r="J15" s="30"/>
      <c r="K15" s="30"/>
      <c r="L15" s="30"/>
      <c r="M15" s="30"/>
    </row>
    <row r="16" spans="1:14" x14ac:dyDescent="0.2">
      <c r="A16" s="29"/>
      <c r="B16" s="30"/>
      <c r="C16" s="131"/>
      <c r="D16" s="132" t="str">
        <f t="shared" si="0"/>
        <v/>
      </c>
      <c r="E16" s="64" t="str">
        <f t="shared" si="1"/>
        <v/>
      </c>
      <c r="F16" s="30"/>
      <c r="G16" s="126"/>
      <c r="H16" s="132" t="str">
        <f t="shared" si="2"/>
        <v/>
      </c>
      <c r="I16" s="30"/>
      <c r="J16" s="30"/>
      <c r="K16" s="30"/>
      <c r="L16" s="30"/>
      <c r="M16" s="30"/>
    </row>
    <row r="17" spans="1:13" x14ac:dyDescent="0.2">
      <c r="A17" s="29"/>
      <c r="B17" s="30"/>
      <c r="C17" s="131"/>
      <c r="D17" s="132" t="str">
        <f t="shared" si="0"/>
        <v/>
      </c>
      <c r="E17" s="64" t="str">
        <f t="shared" si="1"/>
        <v/>
      </c>
      <c r="F17" s="30"/>
      <c r="G17" s="126"/>
      <c r="H17" s="132" t="str">
        <f t="shared" si="2"/>
        <v/>
      </c>
      <c r="I17" s="30"/>
      <c r="J17" s="30"/>
      <c r="K17" s="30"/>
      <c r="L17" s="30"/>
      <c r="M17" s="30"/>
    </row>
    <row r="18" spans="1:13" x14ac:dyDescent="0.2">
      <c r="A18" s="29"/>
      <c r="B18" s="30"/>
      <c r="C18" s="131"/>
      <c r="D18" s="132" t="str">
        <f t="shared" si="0"/>
        <v/>
      </c>
      <c r="E18" s="64" t="str">
        <f t="shared" si="1"/>
        <v/>
      </c>
      <c r="F18" s="30"/>
      <c r="G18" s="126"/>
      <c r="H18" s="132" t="str">
        <f t="shared" si="2"/>
        <v/>
      </c>
      <c r="I18" s="30"/>
      <c r="J18" s="30"/>
      <c r="K18" s="30"/>
      <c r="L18" s="30"/>
      <c r="M18" s="30"/>
    </row>
    <row r="19" spans="1:13" x14ac:dyDescent="0.2">
      <c r="A19" s="29"/>
      <c r="B19" s="30"/>
      <c r="C19" s="131"/>
      <c r="D19" s="132" t="str">
        <f t="shared" si="0"/>
        <v/>
      </c>
      <c r="E19" s="64" t="str">
        <f t="shared" si="1"/>
        <v/>
      </c>
      <c r="F19" s="30"/>
      <c r="G19" s="126"/>
      <c r="H19" s="132" t="str">
        <f t="shared" si="2"/>
        <v/>
      </c>
      <c r="I19" s="30"/>
      <c r="J19" s="30"/>
      <c r="K19" s="30"/>
      <c r="L19" s="30"/>
      <c r="M19" s="30"/>
    </row>
    <row r="20" spans="1:13" x14ac:dyDescent="0.2">
      <c r="A20" s="29"/>
      <c r="B20" s="30"/>
      <c r="C20" s="131"/>
      <c r="D20" s="132" t="str">
        <f t="shared" si="0"/>
        <v/>
      </c>
      <c r="E20" s="64" t="str">
        <f t="shared" si="1"/>
        <v/>
      </c>
      <c r="F20" s="30"/>
      <c r="G20" s="126"/>
      <c r="H20" s="132" t="str">
        <f t="shared" si="2"/>
        <v/>
      </c>
      <c r="I20" s="30"/>
      <c r="J20" s="30"/>
      <c r="K20" s="30"/>
      <c r="L20" s="30"/>
      <c r="M20" s="30"/>
    </row>
    <row r="21" spans="1:13" x14ac:dyDescent="0.2">
      <c r="A21" s="29"/>
      <c r="B21" s="30"/>
      <c r="C21" s="131"/>
      <c r="D21" s="132" t="str">
        <f t="shared" si="0"/>
        <v/>
      </c>
      <c r="E21" s="64" t="str">
        <f t="shared" si="1"/>
        <v/>
      </c>
      <c r="F21" s="30"/>
      <c r="G21" s="126"/>
      <c r="H21" s="132" t="str">
        <f t="shared" si="2"/>
        <v/>
      </c>
      <c r="I21" s="30"/>
      <c r="J21" s="30"/>
      <c r="K21" s="30"/>
      <c r="L21" s="30"/>
      <c r="M21" s="30"/>
    </row>
    <row r="22" spans="1:13" x14ac:dyDescent="0.2">
      <c r="A22" s="29"/>
      <c r="B22" s="30"/>
      <c r="C22" s="131"/>
      <c r="D22" s="132" t="str">
        <f t="shared" si="0"/>
        <v/>
      </c>
      <c r="E22" s="64" t="str">
        <f t="shared" si="1"/>
        <v/>
      </c>
      <c r="F22" s="30"/>
      <c r="G22" s="126"/>
      <c r="H22" s="132" t="str">
        <f t="shared" si="2"/>
        <v/>
      </c>
      <c r="I22" s="30"/>
      <c r="J22" s="30"/>
      <c r="K22" s="30"/>
      <c r="L22" s="30"/>
      <c r="M22" s="30"/>
    </row>
    <row r="23" spans="1:13" x14ac:dyDescent="0.2">
      <c r="A23" s="29"/>
      <c r="B23" s="30"/>
      <c r="C23" s="131"/>
      <c r="D23" s="132" t="str">
        <f t="shared" si="0"/>
        <v/>
      </c>
      <c r="E23" s="64" t="str">
        <f t="shared" si="1"/>
        <v/>
      </c>
      <c r="F23" s="30"/>
      <c r="G23" s="126"/>
      <c r="H23" s="132" t="str">
        <f t="shared" si="2"/>
        <v/>
      </c>
      <c r="I23" s="30"/>
      <c r="J23" s="30"/>
      <c r="K23" s="30"/>
      <c r="L23" s="30"/>
      <c r="M23" s="30"/>
    </row>
    <row r="24" spans="1:13" x14ac:dyDescent="0.2">
      <c r="A24" s="29"/>
      <c r="B24" s="30"/>
      <c r="C24" s="31"/>
      <c r="D24" s="64" t="str">
        <f t="shared" si="0"/>
        <v/>
      </c>
      <c r="E24" s="64" t="str">
        <f t="shared" si="1"/>
        <v/>
      </c>
      <c r="F24" s="30"/>
      <c r="G24" s="30"/>
      <c r="H24" s="64" t="str">
        <f t="shared" si="2"/>
        <v/>
      </c>
      <c r="I24" s="30"/>
      <c r="J24" s="30"/>
      <c r="K24" s="30"/>
      <c r="L24" s="30"/>
      <c r="M24" s="30"/>
    </row>
    <row r="25" spans="1:13" x14ac:dyDescent="0.2">
      <c r="A25" s="12" t="s">
        <v>10</v>
      </c>
      <c r="B25" s="33"/>
      <c r="C25" s="36">
        <f t="shared" ref="C25:K25" si="3">SUM(C10:C24)</f>
        <v>0</v>
      </c>
      <c r="D25" s="82">
        <f t="shared" si="3"/>
        <v>0</v>
      </c>
      <c r="E25" s="82">
        <f t="shared" si="3"/>
        <v>0</v>
      </c>
      <c r="F25" s="82">
        <f t="shared" si="3"/>
        <v>0</v>
      </c>
      <c r="G25" s="32">
        <f t="shared" si="3"/>
        <v>0</v>
      </c>
      <c r="H25" s="8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3"/>
      <c r="M25" s="33"/>
    </row>
    <row r="26" spans="1:13" x14ac:dyDescent="0.2">
      <c r="B26" s="33"/>
      <c r="D26" s="33"/>
      <c r="E26" s="37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1" t="s">
        <v>100</v>
      </c>
      <c r="B27" s="33"/>
      <c r="D27" s="33"/>
      <c r="E27" s="37"/>
      <c r="F27" s="49"/>
      <c r="G27" s="33"/>
      <c r="H27" s="33"/>
      <c r="I27" s="33"/>
      <c r="J27" s="33"/>
      <c r="K27" s="33"/>
      <c r="L27" s="38"/>
      <c r="M27" s="38"/>
    </row>
    <row r="28" spans="1:13" x14ac:dyDescent="0.2">
      <c r="A28" s="29"/>
      <c r="B28" s="30"/>
      <c r="C28" s="39"/>
      <c r="D28" s="82" t="str">
        <f>IF(B28,B28*C28,"")</f>
        <v/>
      </c>
      <c r="E28" s="82" t="str">
        <f>IF(B28,(D28)*$N$7,"")</f>
        <v/>
      </c>
      <c r="F28" s="30"/>
      <c r="G28" s="30"/>
      <c r="H28" s="82" t="str">
        <f>IF(C28,(D28)*$N$8,"")</f>
        <v/>
      </c>
      <c r="I28" s="30"/>
      <c r="J28" s="30"/>
      <c r="K28" s="30"/>
      <c r="L28" s="40"/>
      <c r="M28" s="40"/>
    </row>
    <row r="29" spans="1:13" x14ac:dyDescent="0.2">
      <c r="A29" s="29"/>
      <c r="B29" s="30"/>
      <c r="C29" s="127"/>
      <c r="D29" s="132" t="str">
        <f t="shared" ref="D29:D42" si="4">IF(B29,B29*C29,"")</f>
        <v/>
      </c>
      <c r="E29" s="64" t="str">
        <f t="shared" ref="E29:E42" si="5">IF(B29,(D29)*$N$7,"")</f>
        <v/>
      </c>
      <c r="F29" s="30"/>
      <c r="G29" s="126"/>
      <c r="H29" s="132" t="str">
        <f t="shared" ref="H29:H42" si="6">IF(C29,(D29)*$N$8,"")</f>
        <v/>
      </c>
      <c r="I29" s="30"/>
      <c r="J29" s="30"/>
      <c r="K29" s="30"/>
      <c r="L29" s="40"/>
      <c r="M29" s="40"/>
    </row>
    <row r="30" spans="1:13" x14ac:dyDescent="0.2">
      <c r="A30" s="29"/>
      <c r="B30" s="30"/>
      <c r="C30" s="127"/>
      <c r="D30" s="132" t="str">
        <f t="shared" si="4"/>
        <v/>
      </c>
      <c r="E30" s="64" t="str">
        <f t="shared" si="5"/>
        <v/>
      </c>
      <c r="F30" s="30"/>
      <c r="G30" s="126"/>
      <c r="H30" s="132" t="str">
        <f t="shared" si="6"/>
        <v/>
      </c>
      <c r="I30" s="30"/>
      <c r="J30" s="30"/>
      <c r="K30" s="30"/>
      <c r="L30" s="40"/>
      <c r="M30" s="40"/>
    </row>
    <row r="31" spans="1:13" x14ac:dyDescent="0.2">
      <c r="A31" s="29"/>
      <c r="B31" s="30"/>
      <c r="C31" s="127"/>
      <c r="D31" s="132" t="str">
        <f t="shared" si="4"/>
        <v/>
      </c>
      <c r="E31" s="64" t="str">
        <f t="shared" si="5"/>
        <v/>
      </c>
      <c r="F31" s="30"/>
      <c r="G31" s="126"/>
      <c r="H31" s="132" t="str">
        <f t="shared" si="6"/>
        <v/>
      </c>
      <c r="I31" s="30"/>
      <c r="J31" s="30"/>
      <c r="K31" s="30"/>
      <c r="L31" s="40"/>
      <c r="M31" s="40"/>
    </row>
    <row r="32" spans="1:13" x14ac:dyDescent="0.2">
      <c r="A32" s="29"/>
      <c r="B32" s="30"/>
      <c r="C32" s="127"/>
      <c r="D32" s="132" t="str">
        <f t="shared" si="4"/>
        <v/>
      </c>
      <c r="E32" s="64" t="str">
        <f t="shared" si="5"/>
        <v/>
      </c>
      <c r="F32" s="30"/>
      <c r="G32" s="126"/>
      <c r="H32" s="132" t="str">
        <f t="shared" si="6"/>
        <v/>
      </c>
      <c r="I32" s="30"/>
      <c r="J32" s="30"/>
      <c r="K32" s="30"/>
      <c r="L32" s="40"/>
      <c r="M32" s="40"/>
    </row>
    <row r="33" spans="1:13" x14ac:dyDescent="0.2">
      <c r="A33" s="29"/>
      <c r="B33" s="30"/>
      <c r="C33" s="127"/>
      <c r="D33" s="132" t="str">
        <f t="shared" si="4"/>
        <v/>
      </c>
      <c r="E33" s="64" t="str">
        <f t="shared" si="5"/>
        <v/>
      </c>
      <c r="F33" s="30"/>
      <c r="G33" s="126"/>
      <c r="H33" s="132" t="str">
        <f t="shared" si="6"/>
        <v/>
      </c>
      <c r="I33" s="30"/>
      <c r="J33" s="30"/>
      <c r="K33" s="30"/>
      <c r="L33" s="40"/>
      <c r="M33" s="40"/>
    </row>
    <row r="34" spans="1:13" x14ac:dyDescent="0.2">
      <c r="A34" s="29"/>
      <c r="B34" s="30"/>
      <c r="C34" s="127"/>
      <c r="D34" s="132" t="str">
        <f t="shared" si="4"/>
        <v/>
      </c>
      <c r="E34" s="64" t="str">
        <f t="shared" si="5"/>
        <v/>
      </c>
      <c r="F34" s="30"/>
      <c r="G34" s="126"/>
      <c r="H34" s="132" t="str">
        <f t="shared" si="6"/>
        <v/>
      </c>
      <c r="I34" s="30"/>
      <c r="J34" s="30"/>
      <c r="K34" s="30"/>
      <c r="L34" s="40"/>
      <c r="M34" s="40"/>
    </row>
    <row r="35" spans="1:13" x14ac:dyDescent="0.2">
      <c r="A35" s="29"/>
      <c r="B35" s="30"/>
      <c r="C35" s="127"/>
      <c r="D35" s="132" t="str">
        <f t="shared" si="4"/>
        <v/>
      </c>
      <c r="E35" s="64" t="str">
        <f t="shared" si="5"/>
        <v/>
      </c>
      <c r="F35" s="30"/>
      <c r="G35" s="126"/>
      <c r="H35" s="132" t="str">
        <f t="shared" si="6"/>
        <v/>
      </c>
      <c r="I35" s="30"/>
      <c r="J35" s="30"/>
      <c r="K35" s="30"/>
      <c r="L35" s="40"/>
      <c r="M35" s="40"/>
    </row>
    <row r="36" spans="1:13" x14ac:dyDescent="0.2">
      <c r="A36" s="29"/>
      <c r="B36" s="30"/>
      <c r="C36" s="127"/>
      <c r="D36" s="132" t="str">
        <f t="shared" si="4"/>
        <v/>
      </c>
      <c r="E36" s="64" t="str">
        <f t="shared" si="5"/>
        <v/>
      </c>
      <c r="F36" s="30"/>
      <c r="G36" s="126"/>
      <c r="H36" s="132" t="str">
        <f t="shared" si="6"/>
        <v/>
      </c>
      <c r="I36" s="30"/>
      <c r="J36" s="30"/>
      <c r="K36" s="30"/>
      <c r="L36" s="40"/>
      <c r="M36" s="40"/>
    </row>
    <row r="37" spans="1:13" x14ac:dyDescent="0.2">
      <c r="A37" s="29"/>
      <c r="B37" s="30"/>
      <c r="C37" s="127"/>
      <c r="D37" s="132" t="str">
        <f t="shared" si="4"/>
        <v/>
      </c>
      <c r="E37" s="64" t="str">
        <f t="shared" si="5"/>
        <v/>
      </c>
      <c r="F37" s="30"/>
      <c r="G37" s="126"/>
      <c r="H37" s="132" t="str">
        <f t="shared" si="6"/>
        <v/>
      </c>
      <c r="I37" s="30"/>
      <c r="J37" s="30"/>
      <c r="K37" s="30"/>
      <c r="L37" s="40"/>
      <c r="M37" s="40"/>
    </row>
    <row r="38" spans="1:13" x14ac:dyDescent="0.2">
      <c r="A38" s="29"/>
      <c r="B38" s="30"/>
      <c r="C38" s="127"/>
      <c r="D38" s="132" t="str">
        <f t="shared" si="4"/>
        <v/>
      </c>
      <c r="E38" s="64" t="str">
        <f t="shared" si="5"/>
        <v/>
      </c>
      <c r="F38" s="30"/>
      <c r="G38" s="126"/>
      <c r="H38" s="132" t="str">
        <f t="shared" si="6"/>
        <v/>
      </c>
      <c r="I38" s="30"/>
      <c r="J38" s="30"/>
      <c r="K38" s="30"/>
      <c r="L38" s="40"/>
      <c r="M38" s="40"/>
    </row>
    <row r="39" spans="1:13" x14ac:dyDescent="0.2">
      <c r="A39" s="29"/>
      <c r="B39" s="30"/>
      <c r="C39" s="127"/>
      <c r="D39" s="132" t="str">
        <f t="shared" si="4"/>
        <v/>
      </c>
      <c r="E39" s="64" t="str">
        <f t="shared" si="5"/>
        <v/>
      </c>
      <c r="F39" s="30"/>
      <c r="G39" s="126"/>
      <c r="H39" s="132" t="str">
        <f t="shared" si="6"/>
        <v/>
      </c>
      <c r="I39" s="30"/>
      <c r="J39" s="30"/>
      <c r="K39" s="30"/>
      <c r="L39" s="40"/>
      <c r="M39" s="40"/>
    </row>
    <row r="40" spans="1:13" x14ac:dyDescent="0.2">
      <c r="A40" s="29"/>
      <c r="B40" s="30"/>
      <c r="C40" s="127"/>
      <c r="D40" s="132" t="str">
        <f t="shared" si="4"/>
        <v/>
      </c>
      <c r="E40" s="64" t="str">
        <f t="shared" si="5"/>
        <v/>
      </c>
      <c r="F40" s="30"/>
      <c r="G40" s="126"/>
      <c r="H40" s="132" t="str">
        <f t="shared" si="6"/>
        <v/>
      </c>
      <c r="I40" s="30"/>
      <c r="J40" s="30"/>
      <c r="K40" s="30"/>
      <c r="L40" s="40"/>
      <c r="M40" s="40"/>
    </row>
    <row r="41" spans="1:13" x14ac:dyDescent="0.2">
      <c r="A41" s="29"/>
      <c r="B41" s="30"/>
      <c r="C41" s="127"/>
      <c r="D41" s="132" t="str">
        <f t="shared" si="4"/>
        <v/>
      </c>
      <c r="E41" s="64" t="str">
        <f t="shared" si="5"/>
        <v/>
      </c>
      <c r="F41" s="30"/>
      <c r="G41" s="126"/>
      <c r="H41" s="132" t="str">
        <f t="shared" si="6"/>
        <v/>
      </c>
      <c r="I41" s="30"/>
      <c r="J41" s="30"/>
      <c r="K41" s="30"/>
      <c r="L41" s="40"/>
      <c r="M41" s="40"/>
    </row>
    <row r="42" spans="1:13" x14ac:dyDescent="0.2">
      <c r="A42" s="41"/>
      <c r="B42" s="30"/>
      <c r="C42" s="39"/>
      <c r="D42" s="64" t="str">
        <f t="shared" si="4"/>
        <v/>
      </c>
      <c r="E42" s="64" t="str">
        <f t="shared" si="5"/>
        <v/>
      </c>
      <c r="F42" s="30"/>
      <c r="G42" s="30"/>
      <c r="H42" s="64" t="str">
        <f t="shared" si="6"/>
        <v/>
      </c>
      <c r="I42" s="30"/>
      <c r="J42" s="30"/>
      <c r="K42" s="30"/>
      <c r="L42" s="40"/>
      <c r="M42" s="40"/>
    </row>
    <row r="43" spans="1:13" x14ac:dyDescent="0.2">
      <c r="A43" s="12" t="s">
        <v>10</v>
      </c>
      <c r="B43" s="33"/>
      <c r="C43" s="42">
        <f t="shared" ref="C43:J43" si="7">SUM(C28:C42)</f>
        <v>0</v>
      </c>
      <c r="D43" s="82">
        <f t="shared" si="7"/>
        <v>0</v>
      </c>
      <c r="E43" s="82">
        <f t="shared" si="7"/>
        <v>0</v>
      </c>
      <c r="F43" s="82">
        <f t="shared" si="7"/>
        <v>0</v>
      </c>
      <c r="G43" s="32">
        <f t="shared" si="7"/>
        <v>0</v>
      </c>
      <c r="H43" s="82">
        <f t="shared" si="7"/>
        <v>0</v>
      </c>
      <c r="I43" s="32">
        <f t="shared" si="7"/>
        <v>0</v>
      </c>
      <c r="J43" s="32">
        <f t="shared" si="7"/>
        <v>0</v>
      </c>
      <c r="K43" s="32">
        <f>SUM(K28:K42)</f>
        <v>0</v>
      </c>
      <c r="L43" s="38"/>
      <c r="M43" s="38"/>
    </row>
    <row r="44" spans="1:13" x14ac:dyDescent="0.2">
      <c r="A44" s="12"/>
      <c r="B44" s="33"/>
      <c r="C44" s="42"/>
      <c r="D44" s="32"/>
      <c r="E44" s="43"/>
      <c r="F44" s="32"/>
      <c r="G44" s="32"/>
      <c r="H44" s="32"/>
      <c r="I44" s="32"/>
      <c r="J44" s="32"/>
      <c r="K44" s="32"/>
      <c r="L44" s="38"/>
      <c r="M44" s="38"/>
    </row>
    <row r="45" spans="1:13" x14ac:dyDescent="0.2">
      <c r="A45" s="12" t="s">
        <v>11</v>
      </c>
      <c r="B45" s="33"/>
      <c r="C45" s="44">
        <f>SUM(C25+C43+C59)</f>
        <v>0</v>
      </c>
      <c r="D45" s="32">
        <f>SUM(D25+D43)</f>
        <v>0</v>
      </c>
      <c r="E45" s="32">
        <f t="shared" ref="E45:K45" si="8">SUM(E25+E43)</f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3"/>
      <c r="M45" s="33"/>
    </row>
    <row r="46" spans="1:13" x14ac:dyDescent="0.2">
      <c r="B46" s="33"/>
      <c r="C46" s="42"/>
      <c r="D46" s="32"/>
      <c r="E46" s="32"/>
      <c r="F46" s="32"/>
      <c r="G46" s="32"/>
      <c r="H46" s="32"/>
      <c r="I46" s="32"/>
      <c r="J46" s="32"/>
      <c r="K46" s="32"/>
      <c r="L46" s="33"/>
      <c r="M46" s="33"/>
    </row>
    <row r="47" spans="1:13" ht="13.5" thickBot="1" x14ac:dyDescent="0.25">
      <c r="A47" s="12" t="s">
        <v>12</v>
      </c>
      <c r="B47" s="33"/>
      <c r="C47" s="45">
        <f t="shared" ref="C47:J47" si="9">+C45*$N$9</f>
        <v>0</v>
      </c>
      <c r="D47" s="46">
        <f t="shared" si="9"/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0</v>
      </c>
      <c r="J47" s="46">
        <f t="shared" si="9"/>
        <v>0</v>
      </c>
      <c r="K47" s="46">
        <f>+K45*$N$9</f>
        <v>0</v>
      </c>
      <c r="L47" s="33"/>
      <c r="M47" s="33"/>
    </row>
    <row r="48" spans="1:13" ht="13.5" thickTop="1" x14ac:dyDescent="0.2">
      <c r="B48" s="33"/>
      <c r="D48" s="33"/>
      <c r="E48" s="37"/>
      <c r="F48" s="33"/>
      <c r="G48" s="33"/>
      <c r="H48" s="33"/>
      <c r="I48" s="33"/>
      <c r="J48" s="33"/>
      <c r="K48" s="33"/>
      <c r="L48" s="38"/>
      <c r="M48" s="38"/>
    </row>
    <row r="49" spans="1:13" ht="25.5" x14ac:dyDescent="0.2">
      <c r="A49" s="75" t="s">
        <v>104</v>
      </c>
      <c r="B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47">
        <f>+'Data Input'!B11</f>
        <v>0</v>
      </c>
      <c r="B50" s="33"/>
      <c r="C50" s="48"/>
      <c r="D50" s="32">
        <f>+'Data Input'!C11*'Data Input'!$G$9/'Data Input'!$G$32</f>
        <v>0</v>
      </c>
      <c r="E50" s="32" t="str">
        <f>IF(D50,(D50)*$N$7,"")</f>
        <v/>
      </c>
      <c r="F50" s="49"/>
      <c r="G50" s="33"/>
      <c r="H50" s="32" t="str">
        <f>IF(D50,(D50)*$N$8,"")</f>
        <v/>
      </c>
      <c r="I50" s="33"/>
      <c r="J50" s="33"/>
      <c r="K50" s="33"/>
      <c r="L50" s="33"/>
      <c r="M50" s="33"/>
    </row>
    <row r="51" spans="1:13" x14ac:dyDescent="0.2">
      <c r="A51" s="47">
        <f>+'Data Input'!B12</f>
        <v>0</v>
      </c>
      <c r="B51" s="33"/>
      <c r="C51" s="48"/>
      <c r="D51" s="32">
        <f>+'Data Input'!C12*'Data Input'!$G$9/'Data Input'!$G$32</f>
        <v>0</v>
      </c>
      <c r="E51" s="32" t="str">
        <f t="shared" ref="E51:E57" si="10">IF(D51,(D51)*$N$7,"")</f>
        <v/>
      </c>
      <c r="F51" s="49"/>
      <c r="G51" s="33"/>
      <c r="H51" s="32" t="str">
        <f t="shared" ref="H51:H57" si="11">IF(D51,(D51)*$N$8,"")</f>
        <v/>
      </c>
      <c r="I51" s="33"/>
      <c r="J51" s="33"/>
      <c r="K51" s="33"/>
      <c r="L51" s="33"/>
      <c r="M51" s="33"/>
    </row>
    <row r="52" spans="1:13" x14ac:dyDescent="0.2">
      <c r="A52" s="47">
        <f>+'Data Input'!B13</f>
        <v>0</v>
      </c>
      <c r="B52" s="33"/>
      <c r="C52" s="48"/>
      <c r="D52" s="32">
        <f>+'Data Input'!C13*'Data Input'!$G$9/'Data Input'!$G$32</f>
        <v>0</v>
      </c>
      <c r="E52" s="32" t="str">
        <f t="shared" si="10"/>
        <v/>
      </c>
      <c r="F52" s="49"/>
      <c r="G52" s="33"/>
      <c r="H52" s="32" t="str">
        <f t="shared" si="11"/>
        <v/>
      </c>
      <c r="I52" s="33"/>
      <c r="J52" s="33"/>
      <c r="K52" s="33"/>
      <c r="L52" s="33"/>
      <c r="M52" s="33"/>
    </row>
    <row r="53" spans="1:13" x14ac:dyDescent="0.2">
      <c r="A53" s="47">
        <f>+'Data Input'!B14</f>
        <v>0</v>
      </c>
      <c r="B53" s="33"/>
      <c r="C53" s="48"/>
      <c r="D53" s="32">
        <f>+'Data Input'!C14*'Data Input'!$G$9/'Data Input'!$G$32</f>
        <v>0</v>
      </c>
      <c r="E53" s="32" t="str">
        <f t="shared" si="10"/>
        <v/>
      </c>
      <c r="F53" s="49"/>
      <c r="G53" s="33"/>
      <c r="H53" s="32" t="str">
        <f t="shared" si="11"/>
        <v/>
      </c>
      <c r="I53" s="33"/>
      <c r="J53" s="33"/>
      <c r="K53" s="33"/>
      <c r="L53" s="33"/>
      <c r="M53" s="33"/>
    </row>
    <row r="54" spans="1:13" x14ac:dyDescent="0.2">
      <c r="A54" s="47">
        <f>+'Data Input'!B15</f>
        <v>0</v>
      </c>
      <c r="B54" s="33"/>
      <c r="C54" s="48"/>
      <c r="D54" s="32">
        <f>+'Data Input'!C15*'Data Input'!$G$9/'Data Input'!$G$32</f>
        <v>0</v>
      </c>
      <c r="E54" s="32" t="str">
        <f t="shared" si="10"/>
        <v/>
      </c>
      <c r="F54" s="33"/>
      <c r="G54" s="33"/>
      <c r="H54" s="32" t="str">
        <f t="shared" si="11"/>
        <v/>
      </c>
      <c r="I54" s="33"/>
      <c r="J54" s="33"/>
      <c r="K54" s="33"/>
      <c r="L54" s="33"/>
      <c r="M54" s="33"/>
    </row>
    <row r="55" spans="1:13" x14ac:dyDescent="0.2">
      <c r="A55" s="47">
        <f>+'Data Input'!B16</f>
        <v>0</v>
      </c>
      <c r="B55" s="33"/>
      <c r="C55" s="48"/>
      <c r="D55" s="32">
        <f>+'Data Input'!C16*'Data Input'!$G$9/'Data Input'!$G$32</f>
        <v>0</v>
      </c>
      <c r="E55" s="32" t="str">
        <f t="shared" si="10"/>
        <v/>
      </c>
      <c r="F55" s="33"/>
      <c r="G55" s="33"/>
      <c r="H55" s="32" t="str">
        <f t="shared" si="11"/>
        <v/>
      </c>
      <c r="I55" s="33"/>
      <c r="J55" s="33"/>
      <c r="K55" s="33"/>
      <c r="L55" s="33"/>
      <c r="M55" s="33"/>
    </row>
    <row r="56" spans="1:13" x14ac:dyDescent="0.2">
      <c r="A56" s="47">
        <f>+'Data Input'!B17</f>
        <v>0</v>
      </c>
      <c r="B56" s="33"/>
      <c r="C56" s="48"/>
      <c r="D56" s="32">
        <f>+'Data Input'!C17*'Data Input'!$G$9/'Data Input'!$G$32</f>
        <v>0</v>
      </c>
      <c r="E56" s="32" t="str">
        <f t="shared" si="10"/>
        <v/>
      </c>
      <c r="F56" s="33"/>
      <c r="G56" s="33"/>
      <c r="H56" s="32" t="str">
        <f t="shared" si="11"/>
        <v/>
      </c>
      <c r="I56" s="33"/>
      <c r="J56" s="33"/>
      <c r="K56" s="33"/>
      <c r="L56" s="33"/>
      <c r="M56" s="33"/>
    </row>
    <row r="57" spans="1:13" x14ac:dyDescent="0.2">
      <c r="A57" s="47">
        <f>+'Data Input'!B18</f>
        <v>0</v>
      </c>
      <c r="B57" s="33"/>
      <c r="C57" s="48"/>
      <c r="D57" s="32">
        <f>+'Data Input'!C18*'Data Input'!$G$9/'Data Input'!$G$32</f>
        <v>0</v>
      </c>
      <c r="E57" s="32" t="str">
        <f t="shared" si="10"/>
        <v/>
      </c>
      <c r="F57" s="33"/>
      <c r="G57" s="33"/>
      <c r="H57" s="32" t="str">
        <f t="shared" si="11"/>
        <v/>
      </c>
      <c r="I57" s="33"/>
      <c r="J57" s="33"/>
      <c r="K57" s="33"/>
      <c r="L57" s="33"/>
      <c r="M57" s="33"/>
    </row>
    <row r="58" spans="1:13" x14ac:dyDescent="0.2">
      <c r="B58" s="33"/>
      <c r="C58" s="50"/>
      <c r="D58" s="34"/>
      <c r="E58" s="34"/>
      <c r="F58" s="35"/>
      <c r="G58" s="35"/>
      <c r="H58" s="34"/>
      <c r="I58" s="35"/>
      <c r="J58" s="35"/>
      <c r="K58" s="35"/>
      <c r="L58" s="33"/>
      <c r="M58" s="33"/>
    </row>
    <row r="59" spans="1:13" x14ac:dyDescent="0.2">
      <c r="A59" s="12" t="s">
        <v>10</v>
      </c>
      <c r="B59" s="33"/>
      <c r="C59" s="51"/>
      <c r="D59" s="32">
        <f t="shared" ref="D59:K59" si="12">SUM(D50:D58)</f>
        <v>0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3"/>
      <c r="M59" s="33"/>
    </row>
    <row r="60" spans="1:13" x14ac:dyDescent="0.2">
      <c r="B60" s="33"/>
      <c r="D60" s="33"/>
      <c r="E60" s="37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B61" s="33"/>
      <c r="E61" s="24"/>
      <c r="F61" s="24"/>
      <c r="G61" s="24"/>
      <c r="H61" s="52"/>
      <c r="J61" s="24"/>
      <c r="K61" s="24"/>
    </row>
    <row r="62" spans="1:13" x14ac:dyDescent="0.2">
      <c r="A62" s="21" t="s">
        <v>98</v>
      </c>
      <c r="B62" s="33"/>
      <c r="D62" s="53"/>
      <c r="E62" s="24"/>
      <c r="F62" s="24"/>
      <c r="G62" s="24"/>
      <c r="H62" s="52"/>
      <c r="I62" s="24"/>
      <c r="J62" s="24"/>
      <c r="K62" s="24"/>
    </row>
    <row r="63" spans="1:13" x14ac:dyDescent="0.2">
      <c r="B63" s="33"/>
      <c r="E63" s="24"/>
      <c r="F63" s="24"/>
      <c r="G63" s="24"/>
      <c r="H63" s="52"/>
      <c r="I63" s="24"/>
      <c r="J63" s="24"/>
      <c r="K63" s="24"/>
    </row>
    <row r="64" spans="1:13" x14ac:dyDescent="0.2">
      <c r="A64" s="21" t="s">
        <v>13</v>
      </c>
      <c r="B64" s="33"/>
      <c r="D64" s="54">
        <f>+'Data Input'!H9</f>
        <v>0</v>
      </c>
      <c r="E64" s="24"/>
      <c r="F64" s="24"/>
      <c r="G64" s="24"/>
      <c r="H64" s="52"/>
      <c r="I64" s="24"/>
      <c r="J64" s="24"/>
      <c r="K64" s="24"/>
    </row>
    <row r="65" spans="1:11" x14ac:dyDescent="0.2">
      <c r="B65" s="33"/>
      <c r="E65" s="24"/>
      <c r="F65" s="24"/>
      <c r="G65" s="24"/>
      <c r="H65" s="52"/>
      <c r="I65" s="24"/>
      <c r="J65" s="24"/>
      <c r="K65" s="24"/>
    </row>
    <row r="66" spans="1:11" x14ac:dyDescent="0.2">
      <c r="B66" s="33"/>
      <c r="E66" s="24"/>
      <c r="F66" s="24"/>
      <c r="G66" s="24"/>
      <c r="H66" s="52"/>
      <c r="I66" s="24"/>
      <c r="J66" s="24"/>
      <c r="K66" s="24"/>
    </row>
    <row r="67" spans="1:11" ht="20.100000000000001" customHeight="1" thickBot="1" x14ac:dyDescent="0.3">
      <c r="A67" s="55" t="s">
        <v>50</v>
      </c>
      <c r="D67" s="56">
        <f>SUM(D59:K66)+SUM(D47:K47)</f>
        <v>0</v>
      </c>
      <c r="E67" s="24"/>
      <c r="H67" s="52"/>
    </row>
    <row r="68" spans="1:11" ht="13.5" thickTop="1" x14ac:dyDescent="0.2"/>
  </sheetData>
  <sheetProtection algorithmName="SHA-512" hashValue="XRnqTWsxyGrfePf5Jl+3bLreA2zJOWSMtuC71ha3bPScyIGOK5/eQmvZn1QMtMwgLvAJSugRkGj9fEPyJohTDw==" saltValue="IStq0wGSXNo/QR6m031WIA==" spinCount="100000" sheet="1" selectLockedCells="1"/>
  <protectedRanges>
    <protectedRange sqref="B2:B3" name="Name"/>
    <protectedRange sqref="B62 B64" name="Fee_1"/>
    <protectedRange sqref="B50:C58" name="Time_1"/>
    <protectedRange sqref="F54:G58 I50:M58 G50:G53" name="Range_1"/>
    <protectedRange sqref="B10:C24" name="Time_1_1"/>
    <protectedRange sqref="G10:G24 I10:M24" name="Range_1_1"/>
    <protectedRange sqref="B28:C42" name="Time_1_2"/>
    <protectedRange sqref="G28:G42 I28:M42" name="Range_1_2"/>
    <protectedRange sqref="F10:F24 F28:F42" name="Range_1_1_1"/>
  </protectedRanges>
  <mergeCells count="3">
    <mergeCell ref="B1:D1"/>
    <mergeCell ref="L7:M8"/>
    <mergeCell ref="E8:J8"/>
  </mergeCells>
  <pageMargins left="0.75" right="0.75" top="1" bottom="1" header="0.5" footer="0.5"/>
  <pageSetup scale="69" orientation="landscape" r:id="rId1"/>
  <headerFooter alignWithMargins="0"/>
  <ignoredErrors>
    <ignoredError sqref="B1:D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</vt:i4>
      </vt:variant>
    </vt:vector>
  </HeadingPairs>
  <TitlesOfParts>
    <vt:vector size="34" baseType="lpstr">
      <vt:lpstr>Data Input</vt:lpstr>
      <vt:lpstr>Alternate One</vt:lpstr>
      <vt:lpstr>Consolidated Summary</vt:lpstr>
      <vt:lpstr>1101 Kennedy Rd</vt:lpstr>
      <vt:lpstr>525 Brook St</vt:lpstr>
      <vt:lpstr>600 Slater Rd</vt:lpstr>
      <vt:lpstr>20 Security Drive</vt:lpstr>
      <vt:lpstr>160 Huyshope Ave</vt:lpstr>
      <vt:lpstr>75 Vandyke Avenue</vt:lpstr>
      <vt:lpstr>1617 King St</vt:lpstr>
      <vt:lpstr>55 Vandyke Avenue</vt:lpstr>
      <vt:lpstr>111 Charter Oak Ave</vt:lpstr>
      <vt:lpstr>147 Charter Oak Ave</vt:lpstr>
      <vt:lpstr>317 West Service Rd</vt:lpstr>
      <vt:lpstr>155 Wyllys Street</vt:lpstr>
      <vt:lpstr>176 Cumberland Ave</vt:lpstr>
      <vt:lpstr>125 Latimer Ln</vt:lpstr>
      <vt:lpstr>625 Chapel Rd</vt:lpstr>
      <vt:lpstr>43 Vernon St</vt:lpstr>
      <vt:lpstr>377 Washington St</vt:lpstr>
      <vt:lpstr>15 Vernon St</vt:lpstr>
      <vt:lpstr>1460 Broad Street</vt:lpstr>
      <vt:lpstr>359 Washington Street</vt:lpstr>
      <vt:lpstr>1551 Blue Hills Avenue</vt:lpstr>
      <vt:lpstr>11 Turkey Hill Road</vt:lpstr>
      <vt:lpstr>59 Waterville Rd</vt:lpstr>
      <vt:lpstr>1289 Blue Hills Avenue</vt:lpstr>
      <vt:lpstr>123 Progress Drive </vt:lpstr>
      <vt:lpstr>337 East River Drive</vt:lpstr>
      <vt:lpstr>196 Bloomfield Avenue</vt:lpstr>
      <vt:lpstr>Sheet1</vt:lpstr>
      <vt:lpstr>'125 Latimer Ln'!Print_Area</vt:lpstr>
      <vt:lpstr>'625 Chapel Rd'!Print_Area</vt:lpstr>
      <vt:lpstr>'Consolidated Summary'!Print_Area</vt:lpstr>
    </vt:vector>
  </TitlesOfParts>
  <Company>crec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crec</dc:creator>
  <cp:lastModifiedBy>Rotella, Kate</cp:lastModifiedBy>
  <cp:lastPrinted>2020-02-20T14:26:02Z</cp:lastPrinted>
  <dcterms:created xsi:type="dcterms:W3CDTF">2005-02-10T14:46:59Z</dcterms:created>
  <dcterms:modified xsi:type="dcterms:W3CDTF">2020-02-28T13:59:11Z</dcterms:modified>
</cp:coreProperties>
</file>