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Commercial\2022\Price posting\October\"/>
    </mc:Choice>
  </mc:AlternateContent>
  <xr:revisionPtr revIDLastSave="0" documentId="8_{3AF82818-D566-41C2-8333-733AB208E6EF}" xr6:coauthVersionLast="47" xr6:coauthVersionMax="47" xr10:uidLastSave="{00000000-0000-0000-0000-000000000000}"/>
  <bookViews>
    <workbookView xWindow="-28920" yWindow="-120" windowWidth="29040" windowHeight="15840" xr2:uid="{00000000-000D-0000-FFFF-FFFF00000000}"/>
  </bookViews>
  <sheets>
    <sheet name="OCT"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OCT!$A$1:$N$252</definedName>
    <definedName name="ID" localSheetId="0" hidden="1">"69bc1bdd-3ad3-4e24-a1a7-16b084460a98"</definedName>
    <definedName name="ID" localSheetId="1" hidden="1">"e3dcf2cc-b835-436a-bc38-37bd75191eea"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1" i="1" l="1"/>
  <c r="M171" i="1" s="1"/>
  <c r="J171" i="1" l="1"/>
  <c r="K171" i="1" s="1"/>
  <c r="M273" i="1" l="1" a="1"/>
  <c r="M273" i="1" s="1"/>
  <c r="H143" i="1" l="1"/>
  <c r="H144" i="1" s="1"/>
  <c r="M208" i="1" l="1"/>
  <c r="N208" i="1" s="1"/>
  <c r="O208" i="1" s="1"/>
  <c r="J208" i="1"/>
  <c r="K208" i="1" s="1"/>
  <c r="M207" i="1"/>
  <c r="N207" i="1" s="1"/>
  <c r="O207" i="1" s="1"/>
  <c r="J207" i="1"/>
  <c r="K207" i="1" s="1"/>
  <c r="H53" i="1" l="1"/>
  <c r="H149" i="1"/>
  <c r="H150" i="1" s="1"/>
  <c r="H147" i="1"/>
  <c r="H148" i="1" s="1"/>
  <c r="H177" i="1" l="1"/>
  <c r="H169" i="1"/>
  <c r="H170" i="1" s="1"/>
  <c r="H168" i="1"/>
  <c r="H165" i="1"/>
  <c r="H166" i="1" s="1"/>
  <c r="H164" i="1"/>
  <c r="H162" i="1"/>
  <c r="H161" i="1"/>
  <c r="H151" i="1"/>
  <c r="H152" i="1" s="1"/>
  <c r="H145" i="1"/>
  <c r="H146" i="1" s="1"/>
  <c r="H142" i="1"/>
  <c r="H139" i="1"/>
  <c r="H140" i="1" s="1"/>
  <c r="H137" i="1"/>
  <c r="H134" i="1"/>
  <c r="H135" i="1" s="1"/>
  <c r="H132" i="1"/>
  <c r="H133" i="1" s="1"/>
  <c r="H128" i="1"/>
  <c r="H129" i="1" s="1"/>
  <c r="H125" i="1"/>
  <c r="H123" i="1"/>
  <c r="H121" i="1"/>
  <c r="H127" i="1" s="1"/>
  <c r="H118" i="1"/>
  <c r="H115" i="1"/>
  <c r="H116" i="1" s="1"/>
  <c r="H61" i="1"/>
  <c r="H59" i="1"/>
  <c r="H55" i="1"/>
  <c r="H44" i="1"/>
  <c r="H30" i="1"/>
  <c r="H28" i="1"/>
  <c r="H27" i="1" s="1"/>
  <c r="A95" i="1"/>
  <c r="J95" i="1" s="1"/>
  <c r="H95" i="1"/>
  <c r="H92" i="1"/>
  <c r="H89" i="1"/>
  <c r="H88" i="1"/>
  <c r="H85" i="1"/>
  <c r="H86" i="1" s="1"/>
  <c r="K95" i="1" l="1"/>
  <c r="M95" i="1"/>
  <c r="N95" i="1" s="1"/>
  <c r="O95" i="1" s="1"/>
  <c r="J251" i="1" l="1"/>
  <c r="K251" i="1" s="1"/>
  <c r="M251" i="1"/>
  <c r="N251" i="1" s="1"/>
  <c r="O251" i="1" s="1"/>
  <c r="M238" i="1"/>
  <c r="N238" i="1" s="1"/>
  <c r="M237" i="1"/>
  <c r="N237" i="1" s="1"/>
  <c r="M236" i="1"/>
  <c r="N236" i="1" s="1"/>
  <c r="M235" i="1"/>
  <c r="N235" i="1" s="1"/>
  <c r="M233" i="1"/>
  <c r="N233" i="1" s="1"/>
  <c r="M231" i="1"/>
  <c r="N231" i="1" s="1"/>
  <c r="M227" i="1"/>
  <c r="N227" i="1" s="1"/>
  <c r="M223" i="1"/>
  <c r="N223" i="1" s="1"/>
  <c r="M222" i="1"/>
  <c r="N222" i="1" s="1"/>
  <c r="M221" i="1"/>
  <c r="N221" i="1" s="1"/>
  <c r="M206" i="1"/>
  <c r="N206" i="1" s="1"/>
  <c r="O206" i="1" s="1"/>
  <c r="M205" i="1"/>
  <c r="N205" i="1" s="1"/>
  <c r="O205" i="1" s="1"/>
  <c r="M146" i="1"/>
  <c r="M145" i="1"/>
  <c r="N145" i="1" s="1"/>
  <c r="M140" i="1"/>
  <c r="M139" i="1"/>
  <c r="M127" i="1"/>
  <c r="N127" i="1" s="1"/>
  <c r="O127" i="1" s="1"/>
  <c r="M92" i="1"/>
  <c r="N92" i="1" s="1"/>
  <c r="M44" i="1"/>
  <c r="M43" i="1"/>
  <c r="M40" i="1"/>
  <c r="M39" i="1"/>
  <c r="M34" i="1"/>
  <c r="M32" i="1"/>
  <c r="N32" i="1" l="1"/>
  <c r="O32" i="1" s="1"/>
  <c r="N43" i="1"/>
  <c r="O43" i="1" s="1"/>
  <c r="N34" i="1"/>
  <c r="O34" i="1" s="1"/>
  <c r="N40" i="1"/>
  <c r="O40" i="1" s="1"/>
  <c r="N139" i="1"/>
  <c r="O139" i="1" s="1"/>
  <c r="A243" i="1"/>
  <c r="J243" i="1" l="1"/>
  <c r="K243" i="1" s="1"/>
  <c r="M243" i="1"/>
  <c r="N243" i="1" s="1"/>
  <c r="O243" i="1" s="1"/>
  <c r="M28" i="1" l="1"/>
  <c r="N28" i="1" s="1"/>
  <c r="J28" i="1" l="1"/>
  <c r="J40" i="1"/>
  <c r="K40" i="1" s="1"/>
  <c r="J139" i="1"/>
  <c r="K139" i="1" s="1"/>
  <c r="J205" i="1"/>
  <c r="K205" i="1" s="1"/>
  <c r="J223" i="1"/>
  <c r="K223" i="1" s="1"/>
  <c r="J235" i="1"/>
  <c r="K235" i="1" s="1"/>
  <c r="J34" i="1"/>
  <c r="K34" i="1" s="1"/>
  <c r="J44" i="1"/>
  <c r="K44" i="1" s="1"/>
  <c r="J145" i="1"/>
  <c r="J221" i="1"/>
  <c r="K221" i="1" s="1"/>
  <c r="J237" i="1"/>
  <c r="K237" i="1" s="1"/>
  <c r="J222" i="1"/>
  <c r="K222" i="1" s="1"/>
  <c r="J238" i="1"/>
  <c r="K238" i="1" s="1"/>
  <c r="J32" i="1"/>
  <c r="K32" i="1" s="1"/>
  <c r="J43" i="1"/>
  <c r="K43" i="1" s="1"/>
  <c r="J92" i="1"/>
  <c r="J140" i="1"/>
  <c r="J206" i="1"/>
  <c r="K206" i="1" s="1"/>
  <c r="J227" i="1"/>
  <c r="K227" i="1" s="1"/>
  <c r="J236" i="1"/>
  <c r="K236" i="1" s="1"/>
  <c r="J231" i="1"/>
  <c r="K231" i="1" s="1"/>
  <c r="J39" i="1"/>
  <c r="J146" i="1"/>
  <c r="J233" i="1"/>
  <c r="K233" i="1" s="1"/>
  <c r="H36" i="1" l="1"/>
  <c r="H35" i="1" s="1"/>
  <c r="H57" i="1"/>
  <c r="H56" i="1" s="1"/>
  <c r="O92" i="1"/>
  <c r="K92" i="1" l="1"/>
  <c r="K140" i="1" l="1"/>
  <c r="K146" i="1" l="1"/>
  <c r="O145" i="1"/>
  <c r="H154" i="1"/>
  <c r="K145" i="1" l="1"/>
  <c r="H39" i="1"/>
  <c r="K39" i="1" s="1"/>
  <c r="H196" i="1" l="1"/>
  <c r="H62" i="1" l="1"/>
  <c r="H49" i="1"/>
  <c r="H47" i="1"/>
  <c r="H37" i="1"/>
  <c r="O28" i="1"/>
  <c r="K28" i="1" l="1"/>
  <c r="A137" i="1" l="1"/>
  <c r="M137" i="1" s="1"/>
  <c r="N137" i="1" s="1"/>
  <c r="O137" i="1" s="1"/>
  <c r="A245" i="1"/>
  <c r="M245" i="1" s="1"/>
  <c r="N245" i="1" s="1"/>
  <c r="O245" i="1" s="1"/>
  <c r="A244" i="1"/>
  <c r="M244" i="1" s="1"/>
  <c r="N244" i="1" s="1"/>
  <c r="O244" i="1" s="1"/>
  <c r="A249" i="1"/>
  <c r="M249" i="1" s="1"/>
  <c r="N249" i="1" s="1"/>
  <c r="O249" i="1" s="1"/>
  <c r="A246" i="1"/>
  <c r="M246" i="1" s="1"/>
  <c r="N246" i="1" s="1"/>
  <c r="O246" i="1" s="1"/>
  <c r="A248" i="1"/>
  <c r="M248" i="1" s="1"/>
  <c r="N248" i="1" s="1"/>
  <c r="O248" i="1" s="1"/>
  <c r="A242" i="1"/>
  <c r="M242" i="1" s="1"/>
  <c r="N242" i="1" s="1"/>
  <c r="O242" i="1" s="1"/>
  <c r="A178" i="1"/>
  <c r="M178" i="1" s="1"/>
  <c r="N178" i="1" s="1"/>
  <c r="O178" i="1" s="1"/>
  <c r="A162" i="1"/>
  <c r="M162" i="1" s="1"/>
  <c r="N162" i="1" s="1"/>
  <c r="O162" i="1" s="1"/>
  <c r="A161" i="1"/>
  <c r="M161" i="1" s="1"/>
  <c r="N161" i="1" s="1"/>
  <c r="O161" i="1" s="1"/>
  <c r="A176" i="1"/>
  <c r="M176" i="1" s="1"/>
  <c r="N176" i="1" s="1"/>
  <c r="O176" i="1" s="1"/>
  <c r="A240" i="1"/>
  <c r="M240" i="1" s="1"/>
  <c r="N240" i="1" s="1"/>
  <c r="A239" i="1"/>
  <c r="M239" i="1" s="1"/>
  <c r="N239" i="1" s="1"/>
  <c r="A234" i="1"/>
  <c r="M234" i="1" s="1"/>
  <c r="N234" i="1" s="1"/>
  <c r="A232" i="1"/>
  <c r="M232" i="1" s="1"/>
  <c r="N232" i="1" s="1"/>
  <c r="A230" i="1"/>
  <c r="M230" i="1" s="1"/>
  <c r="N230" i="1" s="1"/>
  <c r="A229" i="1"/>
  <c r="M229" i="1" s="1"/>
  <c r="N229" i="1" s="1"/>
  <c r="A228" i="1"/>
  <c r="M228" i="1" s="1"/>
  <c r="N228" i="1" s="1"/>
  <c r="A226" i="1"/>
  <c r="M226" i="1" s="1"/>
  <c r="N226" i="1" s="1"/>
  <c r="A225" i="1"/>
  <c r="M225" i="1" s="1"/>
  <c r="N225" i="1" s="1"/>
  <c r="A224" i="1"/>
  <c r="M224" i="1" s="1"/>
  <c r="N224" i="1" s="1"/>
  <c r="A219" i="1"/>
  <c r="M219" i="1" s="1"/>
  <c r="N219" i="1" s="1"/>
  <c r="A218" i="1"/>
  <c r="M218" i="1" s="1"/>
  <c r="N218" i="1" s="1"/>
  <c r="A217" i="1"/>
  <c r="M217" i="1" s="1"/>
  <c r="N217" i="1" s="1"/>
  <c r="A216" i="1"/>
  <c r="M216" i="1" s="1"/>
  <c r="N216" i="1" s="1"/>
  <c r="A215" i="1"/>
  <c r="M215" i="1" s="1"/>
  <c r="N215" i="1" s="1"/>
  <c r="A196" i="1"/>
  <c r="M196" i="1" s="1"/>
  <c r="N196" i="1" s="1"/>
  <c r="A197" i="1"/>
  <c r="M197" i="1" s="1"/>
  <c r="N197" i="1" s="1"/>
  <c r="A198" i="1"/>
  <c r="M198" i="1" s="1"/>
  <c r="N198" i="1" s="1"/>
  <c r="A199" i="1"/>
  <c r="M199" i="1" s="1"/>
  <c r="N199" i="1" s="1"/>
  <c r="A193" i="1"/>
  <c r="M193" i="1" s="1"/>
  <c r="N193" i="1" s="1"/>
  <c r="A186" i="1"/>
  <c r="M186" i="1" s="1"/>
  <c r="N186" i="1" s="1"/>
  <c r="A200" i="1"/>
  <c r="M200" i="1" s="1"/>
  <c r="N200" i="1" s="1"/>
  <c r="A191" i="1"/>
  <c r="M191" i="1" s="1"/>
  <c r="N191" i="1" s="1"/>
  <c r="A184" i="1"/>
  <c r="M184" i="1" s="1"/>
  <c r="N184" i="1" s="1"/>
  <c r="A201" i="1"/>
  <c r="M201" i="1" s="1"/>
  <c r="N201" i="1" s="1"/>
  <c r="A195" i="1"/>
  <c r="M195" i="1" s="1"/>
  <c r="N195" i="1" s="1"/>
  <c r="A188" i="1"/>
  <c r="M188" i="1" s="1"/>
  <c r="N188" i="1" s="1"/>
  <c r="A189" i="1"/>
  <c r="M189" i="1" s="1"/>
  <c r="N189" i="1" s="1"/>
  <c r="A182" i="1"/>
  <c r="M182" i="1" s="1"/>
  <c r="N182" i="1" s="1"/>
  <c r="A204" i="1"/>
  <c r="M204" i="1" s="1"/>
  <c r="N204" i="1" s="1"/>
  <c r="A202" i="1"/>
  <c r="M202" i="1" s="1"/>
  <c r="N202" i="1" s="1"/>
  <c r="A192" i="1"/>
  <c r="M192" i="1" s="1"/>
  <c r="N192" i="1" s="1"/>
  <c r="A185" i="1"/>
  <c r="M185" i="1" s="1"/>
  <c r="N185" i="1" s="1"/>
  <c r="A203" i="1"/>
  <c r="M203" i="1" s="1"/>
  <c r="N203" i="1" s="1"/>
  <c r="A194" i="1"/>
  <c r="M194" i="1" s="1"/>
  <c r="N194" i="1" s="1"/>
  <c r="A187" i="1"/>
  <c r="M187" i="1" s="1"/>
  <c r="N187" i="1" s="1"/>
  <c r="A190" i="1"/>
  <c r="M190" i="1" s="1"/>
  <c r="N190" i="1" s="1"/>
  <c r="A183" i="1"/>
  <c r="M183" i="1" s="1"/>
  <c r="N183" i="1" s="1"/>
  <c r="J127" i="1"/>
  <c r="K127" i="1" s="1"/>
  <c r="A119" i="1"/>
  <c r="M119" i="1" s="1"/>
  <c r="N119" i="1" s="1"/>
  <c r="O119" i="1" s="1"/>
  <c r="A177" i="1"/>
  <c r="M177" i="1" s="1"/>
  <c r="N177" i="1" s="1"/>
  <c r="O177" i="1" s="1"/>
  <c r="A27" i="1"/>
  <c r="A45" i="1"/>
  <c r="M45" i="1" s="1"/>
  <c r="A61" i="1"/>
  <c r="M61" i="1" s="1"/>
  <c r="A94" i="1"/>
  <c r="M94" i="1" s="1"/>
  <c r="A78" i="1"/>
  <c r="M78" i="1" s="1"/>
  <c r="N78" i="1" s="1"/>
  <c r="A79" i="1"/>
  <c r="M79" i="1" s="1"/>
  <c r="N79" i="1" s="1"/>
  <c r="A80" i="1"/>
  <c r="M80" i="1" s="1"/>
  <c r="N80" i="1" s="1"/>
  <c r="A81" i="1"/>
  <c r="M81" i="1" s="1"/>
  <c r="N81" i="1" s="1"/>
  <c r="A82" i="1"/>
  <c r="M82" i="1" s="1"/>
  <c r="A83" i="1"/>
  <c r="M83" i="1" s="1"/>
  <c r="A91" i="1"/>
  <c r="M91" i="1" s="1"/>
  <c r="N45" i="1" l="1"/>
  <c r="O45" i="1" s="1"/>
  <c r="N61" i="1"/>
  <c r="O61" i="1" s="1"/>
  <c r="N82" i="1"/>
  <c r="O82" i="1" s="1"/>
  <c r="N94" i="1"/>
  <c r="O94" i="1" s="1"/>
  <c r="N91" i="1"/>
  <c r="O91" i="1" s="1"/>
  <c r="N83" i="1"/>
  <c r="O83" i="1" s="1"/>
  <c r="J27" i="1"/>
  <c r="K27" i="1" s="1"/>
  <c r="M27" i="1"/>
  <c r="J79" i="1"/>
  <c r="K79" i="1" s="1"/>
  <c r="J82" i="1"/>
  <c r="K82" i="1" s="1"/>
  <c r="J91" i="1"/>
  <c r="K91" i="1" s="1"/>
  <c r="J80" i="1"/>
  <c r="K80" i="1" s="1"/>
  <c r="J61" i="1"/>
  <c r="K61" i="1" s="1"/>
  <c r="J119" i="1"/>
  <c r="K119" i="1" s="1"/>
  <c r="J187" i="1"/>
  <c r="K187" i="1" s="1"/>
  <c r="J192" i="1"/>
  <c r="K192" i="1" s="1"/>
  <c r="J189" i="1"/>
  <c r="K189" i="1" s="1"/>
  <c r="J184" i="1"/>
  <c r="K184" i="1" s="1"/>
  <c r="J193" i="1"/>
  <c r="K193" i="1" s="1"/>
  <c r="J196" i="1"/>
  <c r="K196" i="1" s="1"/>
  <c r="J218" i="1"/>
  <c r="K218" i="1" s="1"/>
  <c r="J226" i="1"/>
  <c r="K226" i="1" s="1"/>
  <c r="J232" i="1"/>
  <c r="K232" i="1" s="1"/>
  <c r="J176" i="1"/>
  <c r="K176" i="1" s="1"/>
  <c r="J242" i="1"/>
  <c r="K242" i="1" s="1"/>
  <c r="J244" i="1"/>
  <c r="K244" i="1" s="1"/>
  <c r="J194" i="1"/>
  <c r="K194" i="1" s="1"/>
  <c r="J202" i="1"/>
  <c r="K202" i="1" s="1"/>
  <c r="J188" i="1"/>
  <c r="K188" i="1" s="1"/>
  <c r="J191" i="1"/>
  <c r="K191" i="1" s="1"/>
  <c r="J199" i="1"/>
  <c r="K199" i="1" s="1"/>
  <c r="J215" i="1"/>
  <c r="K215" i="1" s="1"/>
  <c r="J219" i="1"/>
  <c r="K219" i="1" s="1"/>
  <c r="J228" i="1"/>
  <c r="K228" i="1" s="1"/>
  <c r="J234" i="1"/>
  <c r="K234" i="1" s="1"/>
  <c r="J161" i="1"/>
  <c r="K161" i="1" s="1"/>
  <c r="J248" i="1"/>
  <c r="K248" i="1" s="1"/>
  <c r="J245" i="1"/>
  <c r="K245" i="1" s="1"/>
  <c r="J183" i="1"/>
  <c r="K183" i="1" s="1"/>
  <c r="J203" i="1"/>
  <c r="K203" i="1" s="1"/>
  <c r="J204" i="1"/>
  <c r="K204" i="1" s="1"/>
  <c r="J195" i="1"/>
  <c r="K195" i="1" s="1"/>
  <c r="J200" i="1"/>
  <c r="K200" i="1" s="1"/>
  <c r="J198" i="1"/>
  <c r="K198" i="1" s="1"/>
  <c r="J216" i="1"/>
  <c r="K216" i="1" s="1"/>
  <c r="J224" i="1"/>
  <c r="K224" i="1" s="1"/>
  <c r="J229" i="1"/>
  <c r="K229" i="1" s="1"/>
  <c r="J239" i="1"/>
  <c r="K239" i="1" s="1"/>
  <c r="J162" i="1"/>
  <c r="K162" i="1" s="1"/>
  <c r="J246" i="1"/>
  <c r="K246" i="1" s="1"/>
  <c r="J137" i="1"/>
  <c r="K137" i="1" s="1"/>
  <c r="J83" i="1"/>
  <c r="K83" i="1" s="1"/>
  <c r="J45" i="1"/>
  <c r="K45" i="1" s="1"/>
  <c r="J78" i="1"/>
  <c r="K78" i="1" s="1"/>
  <c r="J81" i="1"/>
  <c r="K81" i="1" s="1"/>
  <c r="J94" i="1"/>
  <c r="K94" i="1" s="1"/>
  <c r="J177" i="1"/>
  <c r="K177" i="1" s="1"/>
  <c r="J190" i="1"/>
  <c r="K190" i="1" s="1"/>
  <c r="J185" i="1"/>
  <c r="K185" i="1" s="1"/>
  <c r="J182" i="1"/>
  <c r="K182" i="1" s="1"/>
  <c r="J201" i="1"/>
  <c r="K201" i="1" s="1"/>
  <c r="J186" i="1"/>
  <c r="K186" i="1" s="1"/>
  <c r="J197" i="1"/>
  <c r="K197" i="1" s="1"/>
  <c r="J217" i="1"/>
  <c r="K217" i="1" s="1"/>
  <c r="J225" i="1"/>
  <c r="K225" i="1" s="1"/>
  <c r="J230" i="1"/>
  <c r="K230" i="1" s="1"/>
  <c r="J240" i="1"/>
  <c r="K240" i="1" s="1"/>
  <c r="J178" i="1"/>
  <c r="K178" i="1" s="1"/>
  <c r="J249" i="1"/>
  <c r="K249" i="1" s="1"/>
  <c r="A62" i="1"/>
  <c r="A63" i="1"/>
  <c r="M63" i="1" s="1"/>
  <c r="A158" i="1"/>
  <c r="M158" i="1" s="1"/>
  <c r="N158" i="1" s="1"/>
  <c r="O158" i="1" s="1"/>
  <c r="A157" i="1"/>
  <c r="A149" i="1"/>
  <c r="M149" i="1" s="1"/>
  <c r="N149" i="1" s="1"/>
  <c r="O149" i="1" s="1"/>
  <c r="A150" i="1"/>
  <c r="A110" i="1"/>
  <c r="M110" i="1" s="1"/>
  <c r="N110" i="1" s="1"/>
  <c r="O110" i="1" s="1"/>
  <c r="A112" i="1"/>
  <c r="A111" i="1"/>
  <c r="M111" i="1" s="1"/>
  <c r="N111" i="1" s="1"/>
  <c r="O111" i="1" s="1"/>
  <c r="A113" i="1"/>
  <c r="A98" i="1"/>
  <c r="M98" i="1" s="1"/>
  <c r="N98" i="1" s="1"/>
  <c r="O98" i="1" s="1"/>
  <c r="A102" i="1"/>
  <c r="A96" i="1"/>
  <c r="M96" i="1" s="1"/>
  <c r="N96" i="1" s="1"/>
  <c r="O96" i="1" s="1"/>
  <c r="A100" i="1"/>
  <c r="A132" i="1"/>
  <c r="M132" i="1" s="1"/>
  <c r="N132" i="1" s="1"/>
  <c r="O132" i="1" s="1"/>
  <c r="A133" i="1"/>
  <c r="A69" i="1"/>
  <c r="M69" i="1" s="1"/>
  <c r="A70" i="1"/>
  <c r="M70" i="1" s="1"/>
  <c r="A14" i="1"/>
  <c r="M14" i="1" s="1"/>
  <c r="N14" i="1" s="1"/>
  <c r="O14" i="1" s="1"/>
  <c r="A18" i="1"/>
  <c r="A13" i="1"/>
  <c r="M13" i="1" s="1"/>
  <c r="N13" i="1" s="1"/>
  <c r="O13" i="1" s="1"/>
  <c r="A17" i="1"/>
  <c r="A89" i="1"/>
  <c r="A90" i="1"/>
  <c r="M90" i="1" s="1"/>
  <c r="A75" i="1"/>
  <c r="M75" i="1" s="1"/>
  <c r="A73" i="1"/>
  <c r="M73" i="1" s="1"/>
  <c r="A74" i="1"/>
  <c r="M74" i="1" s="1"/>
  <c r="A72" i="1"/>
  <c r="M72" i="1" s="1"/>
  <c r="A51" i="1"/>
  <c r="A50" i="1"/>
  <c r="M50" i="1" s="1"/>
  <c r="A57" i="1"/>
  <c r="M57" i="1" s="1"/>
  <c r="A56" i="1"/>
  <c r="A152" i="1"/>
  <c r="A151" i="1"/>
  <c r="M151" i="1" s="1"/>
  <c r="N151" i="1" s="1"/>
  <c r="O151" i="1" s="1"/>
  <c r="A163" i="1"/>
  <c r="M163" i="1" s="1"/>
  <c r="N163" i="1" s="1"/>
  <c r="O163" i="1" s="1"/>
  <c r="A164" i="1"/>
  <c r="A167" i="1"/>
  <c r="M167" i="1" s="1"/>
  <c r="N167" i="1" s="1"/>
  <c r="O167" i="1" s="1"/>
  <c r="A168" i="1"/>
  <c r="A170" i="1"/>
  <c r="A169" i="1"/>
  <c r="M169" i="1" s="1"/>
  <c r="N169" i="1" s="1"/>
  <c r="O169" i="1" s="1"/>
  <c r="A54" i="1"/>
  <c r="M54" i="1" s="1"/>
  <c r="A55" i="1"/>
  <c r="A6" i="1"/>
  <c r="M6" i="1" s="1"/>
  <c r="N6" i="1" s="1"/>
  <c r="O6" i="1" s="1"/>
  <c r="A11" i="1"/>
  <c r="A29" i="1"/>
  <c r="M29" i="1" s="1"/>
  <c r="A30" i="1"/>
  <c r="A24" i="1"/>
  <c r="A22" i="1"/>
  <c r="M22" i="1" s="1"/>
  <c r="N22" i="1" s="1"/>
  <c r="O22" i="1" s="1"/>
  <c r="A87" i="1"/>
  <c r="M87" i="1" s="1"/>
  <c r="A88" i="1"/>
  <c r="M88" i="1" s="1"/>
  <c r="A71" i="1"/>
  <c r="M71" i="1" s="1"/>
  <c r="A46" i="1"/>
  <c r="M46" i="1" s="1"/>
  <c r="A47" i="1"/>
  <c r="A122" i="1"/>
  <c r="M122" i="1" s="1"/>
  <c r="N122" i="1" s="1"/>
  <c r="O122" i="1" s="1"/>
  <c r="A123" i="1"/>
  <c r="A153" i="1"/>
  <c r="M153" i="1" s="1"/>
  <c r="N153" i="1" s="1"/>
  <c r="O153" i="1" s="1"/>
  <c r="A154" i="1"/>
  <c r="A175" i="1"/>
  <c r="M175" i="1" s="1"/>
  <c r="N175" i="1" s="1"/>
  <c r="O175" i="1" s="1"/>
  <c r="A174" i="1"/>
  <c r="M174" i="1" s="1"/>
  <c r="N174" i="1" s="1"/>
  <c r="O174" i="1" s="1"/>
  <c r="A134" i="1"/>
  <c r="M134" i="1" s="1"/>
  <c r="N134" i="1" s="1"/>
  <c r="O134" i="1" s="1"/>
  <c r="A135" i="1"/>
  <c r="A106" i="1"/>
  <c r="M106" i="1" s="1"/>
  <c r="N106" i="1" s="1"/>
  <c r="O106" i="1" s="1"/>
  <c r="A108" i="1"/>
  <c r="A97" i="1"/>
  <c r="M97" i="1" s="1"/>
  <c r="N97" i="1" s="1"/>
  <c r="O97" i="1" s="1"/>
  <c r="A101" i="1"/>
  <c r="A35" i="1"/>
  <c r="A36" i="1"/>
  <c r="M36" i="1" s="1"/>
  <c r="A148" i="1"/>
  <c r="A147" i="1"/>
  <c r="M147" i="1" s="1"/>
  <c r="N147" i="1" s="1"/>
  <c r="O147" i="1" s="1"/>
  <c r="A8" i="1"/>
  <c r="A3" i="1"/>
  <c r="M3" i="1" s="1"/>
  <c r="N3" i="1" s="1"/>
  <c r="O3" i="1" s="1"/>
  <c r="A21" i="1"/>
  <c r="M21" i="1" s="1"/>
  <c r="N21" i="1" s="1"/>
  <c r="O21" i="1" s="1"/>
  <c r="A23" i="1"/>
  <c r="A60" i="1"/>
  <c r="M60" i="1" s="1"/>
  <c r="A77" i="1"/>
  <c r="M77" i="1" s="1"/>
  <c r="N77" i="1" s="1"/>
  <c r="A84" i="1"/>
  <c r="M84" i="1" s="1"/>
  <c r="N84" i="1" s="1"/>
  <c r="A5" i="1"/>
  <c r="M5" i="1" s="1"/>
  <c r="N5" i="1" s="1"/>
  <c r="O5" i="1" s="1"/>
  <c r="A10" i="1"/>
  <c r="A4" i="1"/>
  <c r="M4" i="1" s="1"/>
  <c r="N4" i="1" s="1"/>
  <c r="O4" i="1" s="1"/>
  <c r="A9" i="1"/>
  <c r="A25" i="1"/>
  <c r="M25" i="1" s="1"/>
  <c r="N25" i="1" s="1"/>
  <c r="O25" i="1" s="1"/>
  <c r="A26" i="1"/>
  <c r="A12" i="1"/>
  <c r="A7" i="1"/>
  <c r="M7" i="1" s="1"/>
  <c r="N7" i="1" s="1"/>
  <c r="O7" i="1" s="1"/>
  <c r="A15" i="1"/>
  <c r="M15" i="1" s="1"/>
  <c r="N15" i="1" s="1"/>
  <c r="O15" i="1" s="1"/>
  <c r="A19" i="1"/>
  <c r="A16" i="1"/>
  <c r="M16" i="1" s="1"/>
  <c r="N16" i="1" s="1"/>
  <c r="O16" i="1" s="1"/>
  <c r="A20" i="1"/>
  <c r="A85" i="1"/>
  <c r="M85" i="1" s="1"/>
  <c r="A86" i="1"/>
  <c r="A49" i="1"/>
  <c r="M49" i="1" s="1"/>
  <c r="A48" i="1"/>
  <c r="M48" i="1" s="1"/>
  <c r="A37" i="1"/>
  <c r="A38" i="1"/>
  <c r="M38" i="1" s="1"/>
  <c r="A31" i="1"/>
  <c r="A33" i="1"/>
  <c r="A121" i="1"/>
  <c r="A120" i="1"/>
  <c r="M120" i="1" s="1"/>
  <c r="N120" i="1" s="1"/>
  <c r="O120" i="1" s="1"/>
  <c r="A125" i="1"/>
  <c r="A124" i="1"/>
  <c r="M124" i="1" s="1"/>
  <c r="N124" i="1" s="1"/>
  <c r="O124" i="1" s="1"/>
  <c r="A115" i="1"/>
  <c r="M115" i="1" s="1"/>
  <c r="N115" i="1" s="1"/>
  <c r="O115" i="1" s="1"/>
  <c r="A116" i="1"/>
  <c r="A159" i="1"/>
  <c r="A160" i="1"/>
  <c r="M160" i="1" s="1"/>
  <c r="N160" i="1" s="1"/>
  <c r="O160" i="1" s="1"/>
  <c r="A118" i="1"/>
  <c r="A117" i="1"/>
  <c r="M117" i="1" s="1"/>
  <c r="N117" i="1" s="1"/>
  <c r="O117" i="1" s="1"/>
  <c r="A142" i="1"/>
  <c r="A141" i="1"/>
  <c r="M141" i="1" s="1"/>
  <c r="N141" i="1" s="1"/>
  <c r="O141" i="1" s="1"/>
  <c r="A166" i="1"/>
  <c r="A165" i="1"/>
  <c r="M165" i="1" s="1"/>
  <c r="N165" i="1" s="1"/>
  <c r="O165" i="1" s="1"/>
  <c r="A172" i="1"/>
  <c r="M172" i="1" s="1"/>
  <c r="N172" i="1" s="1"/>
  <c r="O172" i="1" s="1"/>
  <c r="A173" i="1"/>
  <c r="A99" i="1"/>
  <c r="M99" i="1" s="1"/>
  <c r="N99" i="1" s="1"/>
  <c r="O99" i="1" s="1"/>
  <c r="A103" i="1"/>
  <c r="A104" i="1"/>
  <c r="M104" i="1" s="1"/>
  <c r="N104" i="1" s="1"/>
  <c r="O104" i="1" s="1"/>
  <c r="A105" i="1"/>
  <c r="A107" i="1"/>
  <c r="M107" i="1" s="1"/>
  <c r="N107" i="1" s="1"/>
  <c r="O107" i="1" s="1"/>
  <c r="A109" i="1"/>
  <c r="A128" i="1"/>
  <c r="M128" i="1" s="1"/>
  <c r="N128" i="1" s="1"/>
  <c r="O128" i="1" s="1"/>
  <c r="A129" i="1"/>
  <c r="A59" i="1"/>
  <c r="A58" i="1"/>
  <c r="M58" i="1" s="1"/>
  <c r="N58" i="1" l="1"/>
  <c r="O58" i="1" s="1"/>
  <c r="N38" i="1"/>
  <c r="O38" i="1" s="1"/>
  <c r="N48" i="1"/>
  <c r="O48" i="1" s="1"/>
  <c r="N60" i="1"/>
  <c r="O60" i="1" s="1"/>
  <c r="N36" i="1"/>
  <c r="O36" i="1" s="1"/>
  <c r="N46" i="1"/>
  <c r="O46" i="1" s="1"/>
  <c r="N54" i="1"/>
  <c r="O54" i="1" s="1"/>
  <c r="N57" i="1"/>
  <c r="O57" i="1" s="1"/>
  <c r="N50" i="1"/>
  <c r="O50" i="1" s="1"/>
  <c r="N63" i="1"/>
  <c r="O63" i="1" s="1"/>
  <c r="N29" i="1"/>
  <c r="O29" i="1" s="1"/>
  <c r="N85" i="1"/>
  <c r="O85" i="1" s="1"/>
  <c r="N71" i="1"/>
  <c r="O71" i="1" s="1"/>
  <c r="N74" i="1"/>
  <c r="O74" i="1" s="1"/>
  <c r="N69" i="1"/>
  <c r="O69" i="1" s="1"/>
  <c r="N88" i="1"/>
  <c r="O88" i="1" s="1"/>
  <c r="N73" i="1"/>
  <c r="O73" i="1" s="1"/>
  <c r="N87" i="1"/>
  <c r="O87" i="1" s="1"/>
  <c r="N75" i="1"/>
  <c r="O75" i="1" s="1"/>
  <c r="N72" i="1"/>
  <c r="O72" i="1" s="1"/>
  <c r="N90" i="1"/>
  <c r="O90" i="1" s="1"/>
  <c r="N70" i="1"/>
  <c r="O70" i="1" s="1"/>
  <c r="J59" i="1"/>
  <c r="K59" i="1" s="1"/>
  <c r="M59" i="1"/>
  <c r="J166" i="1"/>
  <c r="K166" i="1" s="1"/>
  <c r="M166" i="1"/>
  <c r="J118" i="1"/>
  <c r="K118" i="1" s="1"/>
  <c r="M118" i="1"/>
  <c r="J159" i="1"/>
  <c r="K159" i="1" s="1"/>
  <c r="M159" i="1"/>
  <c r="J121" i="1"/>
  <c r="K121" i="1" s="1"/>
  <c r="M121" i="1"/>
  <c r="J37" i="1"/>
  <c r="K37" i="1" s="1"/>
  <c r="M37" i="1"/>
  <c r="J12" i="1"/>
  <c r="K12" i="1" s="1"/>
  <c r="M12" i="1"/>
  <c r="J148" i="1"/>
  <c r="K148" i="1" s="1"/>
  <c r="M148" i="1"/>
  <c r="J152" i="1"/>
  <c r="K152" i="1" s="1"/>
  <c r="M152" i="1"/>
  <c r="J51" i="1"/>
  <c r="K51" i="1" s="1"/>
  <c r="M51" i="1"/>
  <c r="J62" i="1"/>
  <c r="K62" i="1" s="1"/>
  <c r="M62" i="1"/>
  <c r="J129" i="1"/>
  <c r="K129" i="1" s="1"/>
  <c r="M129" i="1"/>
  <c r="J105" i="1"/>
  <c r="K105" i="1" s="1"/>
  <c r="M105" i="1"/>
  <c r="J173" i="1"/>
  <c r="K173" i="1" s="1"/>
  <c r="M173" i="1"/>
  <c r="J33" i="1"/>
  <c r="K33" i="1" s="1"/>
  <c r="M33" i="1"/>
  <c r="J86" i="1"/>
  <c r="K86" i="1" s="1"/>
  <c r="M86" i="1"/>
  <c r="J19" i="1"/>
  <c r="K19" i="1" s="1"/>
  <c r="M19" i="1"/>
  <c r="J26" i="1"/>
  <c r="K26" i="1" s="1"/>
  <c r="M26" i="1"/>
  <c r="J10" i="1"/>
  <c r="K10" i="1" s="1"/>
  <c r="M10" i="1"/>
  <c r="J108" i="1"/>
  <c r="K108" i="1" s="1"/>
  <c r="M108" i="1"/>
  <c r="J135" i="1"/>
  <c r="K135" i="1" s="1"/>
  <c r="M135" i="1"/>
  <c r="J154" i="1"/>
  <c r="K154" i="1" s="1"/>
  <c r="M154" i="1"/>
  <c r="J123" i="1"/>
  <c r="K123" i="1" s="1"/>
  <c r="M123" i="1"/>
  <c r="J47" i="1"/>
  <c r="K47" i="1" s="1"/>
  <c r="M47" i="1"/>
  <c r="J11" i="1"/>
  <c r="K11" i="1" s="1"/>
  <c r="M11" i="1"/>
  <c r="J164" i="1"/>
  <c r="K164" i="1" s="1"/>
  <c r="M164" i="1"/>
  <c r="J56" i="1"/>
  <c r="K56" i="1" s="1"/>
  <c r="M56" i="1"/>
  <c r="J17" i="1"/>
  <c r="K17" i="1" s="1"/>
  <c r="M17" i="1"/>
  <c r="J133" i="1"/>
  <c r="K133" i="1" s="1"/>
  <c r="M133" i="1"/>
  <c r="J102" i="1"/>
  <c r="K102" i="1" s="1"/>
  <c r="M102" i="1"/>
  <c r="J112" i="1"/>
  <c r="K112" i="1" s="1"/>
  <c r="M112" i="1"/>
  <c r="J150" i="1"/>
  <c r="K150" i="1" s="1"/>
  <c r="M150" i="1"/>
  <c r="J157" i="1"/>
  <c r="K157" i="1" s="1"/>
  <c r="M157" i="1"/>
  <c r="J142" i="1"/>
  <c r="K142" i="1" s="1"/>
  <c r="M142" i="1"/>
  <c r="J125" i="1"/>
  <c r="K125" i="1" s="1"/>
  <c r="M125" i="1"/>
  <c r="J31" i="1"/>
  <c r="K31" i="1" s="1"/>
  <c r="M31" i="1"/>
  <c r="J49" i="1"/>
  <c r="K49" i="1" s="1"/>
  <c r="J8" i="1"/>
  <c r="K8" i="1" s="1"/>
  <c r="M8" i="1"/>
  <c r="J35" i="1"/>
  <c r="K35" i="1" s="1"/>
  <c r="M35" i="1"/>
  <c r="J24" i="1"/>
  <c r="K24" i="1" s="1"/>
  <c r="M24" i="1"/>
  <c r="J170" i="1"/>
  <c r="K170" i="1" s="1"/>
  <c r="M170" i="1"/>
  <c r="J89" i="1"/>
  <c r="K89" i="1" s="1"/>
  <c r="M89" i="1"/>
  <c r="N89" i="1" s="1"/>
  <c r="J109" i="1"/>
  <c r="K109" i="1" s="1"/>
  <c r="M109" i="1"/>
  <c r="J103" i="1"/>
  <c r="K103" i="1" s="1"/>
  <c r="M103" i="1"/>
  <c r="J116" i="1"/>
  <c r="K116" i="1" s="1"/>
  <c r="M116" i="1"/>
  <c r="J20" i="1"/>
  <c r="K20" i="1" s="1"/>
  <c r="M20" i="1"/>
  <c r="J9" i="1"/>
  <c r="K9" i="1" s="1"/>
  <c r="M9" i="1"/>
  <c r="J23" i="1"/>
  <c r="K23" i="1" s="1"/>
  <c r="M23" i="1"/>
  <c r="J101" i="1"/>
  <c r="K101" i="1" s="1"/>
  <c r="M101" i="1"/>
  <c r="J30" i="1"/>
  <c r="K30" i="1" s="1"/>
  <c r="M30" i="1"/>
  <c r="J55" i="1"/>
  <c r="K55" i="1" s="1"/>
  <c r="M55" i="1"/>
  <c r="J168" i="1"/>
  <c r="K168" i="1" s="1"/>
  <c r="M168" i="1"/>
  <c r="J18" i="1"/>
  <c r="K18" i="1" s="1"/>
  <c r="M18" i="1"/>
  <c r="J100" i="1"/>
  <c r="K100" i="1" s="1"/>
  <c r="M100" i="1"/>
  <c r="J113" i="1"/>
  <c r="K113" i="1" s="1"/>
  <c r="M113" i="1"/>
  <c r="J58" i="1"/>
  <c r="K58" i="1" s="1"/>
  <c r="J128" i="1"/>
  <c r="K128" i="1" s="1"/>
  <c r="J107" i="1"/>
  <c r="K107" i="1" s="1"/>
  <c r="J104" i="1"/>
  <c r="K104" i="1" s="1"/>
  <c r="J99" i="1"/>
  <c r="K99" i="1" s="1"/>
  <c r="J172" i="1"/>
  <c r="K172" i="1" s="1"/>
  <c r="J165" i="1"/>
  <c r="K165" i="1" s="1"/>
  <c r="J141" i="1"/>
  <c r="K141" i="1" s="1"/>
  <c r="J117" i="1"/>
  <c r="K117" i="1" s="1"/>
  <c r="J160" i="1"/>
  <c r="K160" i="1" s="1"/>
  <c r="J115" i="1"/>
  <c r="K115" i="1" s="1"/>
  <c r="J124" i="1"/>
  <c r="K124" i="1" s="1"/>
  <c r="J120" i="1"/>
  <c r="K120" i="1" s="1"/>
  <c r="J38" i="1"/>
  <c r="K38" i="1" s="1"/>
  <c r="J48" i="1"/>
  <c r="K48" i="1" s="1"/>
  <c r="J85" i="1"/>
  <c r="K85" i="1" s="1"/>
  <c r="J16" i="1"/>
  <c r="K16" i="1" s="1"/>
  <c r="J15" i="1"/>
  <c r="K15" i="1" s="1"/>
  <c r="J7" i="1"/>
  <c r="K7" i="1" s="1"/>
  <c r="J25" i="1"/>
  <c r="K25" i="1" s="1"/>
  <c r="J4" i="1"/>
  <c r="K4" i="1" s="1"/>
  <c r="J5" i="1"/>
  <c r="K5" i="1" s="1"/>
  <c r="J84" i="1"/>
  <c r="K84" i="1" s="1"/>
  <c r="J77" i="1"/>
  <c r="K77" i="1" s="1"/>
  <c r="J60" i="1"/>
  <c r="K60" i="1" s="1"/>
  <c r="J21" i="1"/>
  <c r="K21" i="1" s="1"/>
  <c r="J147" i="1"/>
  <c r="K147" i="1" s="1"/>
  <c r="J36" i="1"/>
  <c r="K36" i="1" s="1"/>
  <c r="J97" i="1"/>
  <c r="K97" i="1" s="1"/>
  <c r="J106" i="1"/>
  <c r="K106" i="1" s="1"/>
  <c r="J134" i="1"/>
  <c r="K134" i="1" s="1"/>
  <c r="J174" i="1"/>
  <c r="K174" i="1" s="1"/>
  <c r="J175" i="1"/>
  <c r="K175" i="1" s="1"/>
  <c r="J153" i="1"/>
  <c r="K153" i="1" s="1"/>
  <c r="J122" i="1"/>
  <c r="K122" i="1" s="1"/>
  <c r="J46" i="1"/>
  <c r="K46" i="1" s="1"/>
  <c r="J71" i="1"/>
  <c r="K71" i="1" s="1"/>
  <c r="J88" i="1"/>
  <c r="K88" i="1" s="1"/>
  <c r="J87" i="1"/>
  <c r="K87" i="1" s="1"/>
  <c r="J22" i="1"/>
  <c r="K22" i="1" s="1"/>
  <c r="J29" i="1"/>
  <c r="K29" i="1" s="1"/>
  <c r="J6" i="1"/>
  <c r="K6" i="1" s="1"/>
  <c r="J54" i="1"/>
  <c r="K54" i="1" s="1"/>
  <c r="J169" i="1"/>
  <c r="K169" i="1" s="1"/>
  <c r="J167" i="1"/>
  <c r="K167" i="1" s="1"/>
  <c r="J163" i="1"/>
  <c r="K163" i="1" s="1"/>
  <c r="J151" i="1"/>
  <c r="K151" i="1" s="1"/>
  <c r="J57" i="1"/>
  <c r="K57" i="1" s="1"/>
  <c r="J50" i="1"/>
  <c r="K50" i="1" s="1"/>
  <c r="J72" i="1"/>
  <c r="K72" i="1" s="1"/>
  <c r="J74" i="1"/>
  <c r="K74" i="1" s="1"/>
  <c r="J73" i="1"/>
  <c r="K73" i="1" s="1"/>
  <c r="J75" i="1"/>
  <c r="K75" i="1" s="1"/>
  <c r="J90" i="1"/>
  <c r="K90" i="1" s="1"/>
  <c r="J13" i="1"/>
  <c r="K13" i="1" s="1"/>
  <c r="J14" i="1"/>
  <c r="K14" i="1" s="1"/>
  <c r="J70" i="1"/>
  <c r="K70" i="1" s="1"/>
  <c r="J69" i="1"/>
  <c r="K69" i="1" s="1"/>
  <c r="J132" i="1"/>
  <c r="K132" i="1" s="1"/>
  <c r="J96" i="1"/>
  <c r="K96" i="1" s="1"/>
  <c r="J98" i="1"/>
  <c r="K98" i="1" s="1"/>
  <c r="J111" i="1"/>
  <c r="K111" i="1" s="1"/>
  <c r="J110" i="1"/>
  <c r="K110" i="1" s="1"/>
  <c r="J149" i="1"/>
  <c r="K149" i="1" s="1"/>
  <c r="J158" i="1"/>
  <c r="K158" i="1" s="1"/>
  <c r="J63" i="1"/>
  <c r="K63" i="1" s="1"/>
  <c r="J3" i="1"/>
  <c r="K3"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<sst xmlns="http://schemas.openxmlformats.org/spreadsheetml/2006/main" count="1793" uniqueCount="618">
  <si>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</si>
  <si>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</si>
  <si>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</si>
  <si>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</si>
  <si>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</si>
  <si>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</si>
  <si>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</si>
  <si>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</si>
  <si>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</si>
  <si>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</si>
  <si>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</si>
  <si>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</si>
  <si>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</si>
  <si>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</si>
  <si>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</si>
  <si>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</si>
  <si>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</si>
  <si>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</si>
  <si>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</si>
  <si>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</si>
  <si>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</si>
  <si>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</si>
  <si>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</si>
  <si>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</si>
  <si>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</si>
  <si>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</si>
  <si>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</si>
  <si>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'Especial' Extra Dry Rum (DI)</t>
  </si>
  <si>
    <t>BRUGAL 'Extra Viejo' Rum</t>
  </si>
  <si>
    <t>BRUGAL 'Extra Viejo' Rum (DI)</t>
  </si>
  <si>
    <t>SCOTCH WHISKY</t>
  </si>
  <si>
    <t>12 / 375ML</t>
  </si>
  <si>
    <t>HIGHLAND PARK '25 Year' Single Malt Scotch Whisky</t>
  </si>
  <si>
    <t>HIGHLAND PARK '25 Year' Single Malt Scotch Whisky (DI)</t>
  </si>
  <si>
    <t>HIGHLAND PARK '30 Year' Single Malt Scotch Whisky</t>
  </si>
  <si>
    <t>HIGHLAND PARK '30 Year' Single Malt Scotch Whisky (DI)</t>
  </si>
  <si>
    <t>HIGHLAND PARK 40 Yr Old Single Malt Scotch Whisky</t>
  </si>
  <si>
    <t>1 / 750ML</t>
  </si>
  <si>
    <t>0066360</t>
  </si>
  <si>
    <t>HIGHLAND PARK 'Ice Edition' Aged 17 Years Single Malt Scotch Whisky</t>
  </si>
  <si>
    <t>MALT SCOTCH WHISKY</t>
  </si>
  <si>
    <t>3 / 750ML</t>
  </si>
  <si>
    <t>0122356</t>
  </si>
  <si>
    <t>THE FAMOUS GROUSE Blended Scotch Whisky</t>
  </si>
  <si>
    <t>0010137</t>
  </si>
  <si>
    <t>THE FAMOUS GROUSE Blended Scotch Whisky (DI)</t>
  </si>
  <si>
    <t>THE FAMOUS GROUSE Blended Scotch Whisky NV</t>
  </si>
  <si>
    <t>THE FAMOUS GROUSE Blended Scotch Whisky NV (DI)</t>
  </si>
  <si>
    <t>THE FAMOUS GROUSE Blended Scotch Whisky NW</t>
  </si>
  <si>
    <t>THE FAMOUS GROUSE Blended Scotch Whisky NW (DI)</t>
  </si>
  <si>
    <t>THE FAMOUS GROUSE 'Smoky Black' Blended Scotch Whisky</t>
  </si>
  <si>
    <t>BLENDED SCOTCH WHISKY</t>
  </si>
  <si>
    <t>0118879</t>
  </si>
  <si>
    <t>THE FAMOUS GROUSE 'Smoky Black' Blended Scotch Whisky (DI)</t>
  </si>
  <si>
    <t>THE MACALLAN '12 Year Old' Sherry Oak SIngle Malt Scotch Whisky</t>
  </si>
  <si>
    <t>THE MACALLAN '12 Year Old' Sherry Oak SIngle Malt Scotch Whisky (DI)</t>
  </si>
  <si>
    <t>WHISKY</t>
  </si>
  <si>
    <t>0122348</t>
  </si>
  <si>
    <t>0122350</t>
  </si>
  <si>
    <t>0122349</t>
  </si>
  <si>
    <t>2 / 750ML</t>
  </si>
  <si>
    <t>0122345</t>
  </si>
  <si>
    <t>THE MACALLAN 'In Lalique' N.6 Highland Single Malt Scotch Whisky</t>
  </si>
  <si>
    <t>0122344</t>
  </si>
  <si>
    <t>THE MACALLAN 'In Lalique' N.6 Highland Single Malt Scotch Whisky (DI)</t>
  </si>
  <si>
    <t>0123924</t>
  </si>
  <si>
    <t>THE MACALLAN Double Cask '12 Year Old' Single Malt Scotch Whisky</t>
  </si>
  <si>
    <t>THE MACALLAN Double Cask '12 Year Old' Single Malt Scotch Whisky (DI)</t>
  </si>
  <si>
    <t>THE MACALLAN '40 Year Old' Sherry Oak Single Malt Scotch Whisky</t>
  </si>
  <si>
    <t>THE MACALLAN '40 Year Old' Sherry Oak Single Malt Scotch Whisky (DI)</t>
  </si>
  <si>
    <t>HIGHLAND PARK 'Fire Edition' Single Malt Scotch Whisky</t>
  </si>
  <si>
    <t>0129288</t>
  </si>
  <si>
    <t>HIGHLAND PARK 'Fire Edition' Single Malt Scotch Whisky (DI)</t>
  </si>
  <si>
    <t>0122346</t>
  </si>
  <si>
    <t>HIGHLAND PARK Valkyrie (DI)</t>
  </si>
  <si>
    <t>0130800</t>
  </si>
  <si>
    <t xml:space="preserve">HIGHLAND PARK Valkyrie </t>
  </si>
  <si>
    <t>HIGHLAND PARK Magnus (DI)</t>
  </si>
  <si>
    <t>0133808</t>
  </si>
  <si>
    <t>HIGHLAND PARK Magnus</t>
  </si>
  <si>
    <t>HIGHLAND PARK '12 Year' VIKING HONOUR Single Malt Scotch Whisky</t>
  </si>
  <si>
    <t>0132147</t>
  </si>
  <si>
    <t>HIGHLAND PARK '12 Year' VIKING HONOUR Single Malt Scotch Whisky (DI)</t>
  </si>
  <si>
    <t>HIGHLAND PARK '18 Year' VIKING PRIDE Single Malt Scotch Whisky</t>
  </si>
  <si>
    <t>0133778</t>
  </si>
  <si>
    <t>HIGHLAND PARK '18 Year' VIKING PRIDE Single Malt Scotch Whisky (DI)</t>
  </si>
  <si>
    <t>0146178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</si>
  <si>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</si>
  <si>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</si>
  <si>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</si>
  <si>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</si>
  <si>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</si>
  <si>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</si>
  <si>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</si>
  <si>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</si>
  <si>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</si>
  <si>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THE GLENROTHES 2001 Speyside Single Malt Scotch Whisky</t>
  </si>
  <si>
    <t>0135742</t>
  </si>
  <si>
    <t>THE GLENROTHES 1998 Speyside Single Malt Scotch Whisky</t>
  </si>
  <si>
    <t>0135718</t>
  </si>
  <si>
    <t>THE GLENROTHES 1995 Speyside Single Malt Scotch Whisky</t>
  </si>
  <si>
    <t>0135720</t>
  </si>
  <si>
    <t>THE GLENROTHES 1992 Speyside Single Malt Scotch Whisky</t>
  </si>
  <si>
    <t>0135741</t>
  </si>
  <si>
    <t>THE GLENROTHES 1978 Speyside Single Malt Scotch Whisky</t>
  </si>
  <si>
    <t>4 / 750ML</t>
  </si>
  <si>
    <t>0135736</t>
  </si>
  <si>
    <t>THE GLENROTHES Select Reserve Speyside Single Malt Scotch Whisky</t>
  </si>
  <si>
    <t>0135737</t>
  </si>
  <si>
    <t>6 / 1 L</t>
  </si>
  <si>
    <t>HIGHLAND PARK Full Volume (DI)</t>
  </si>
  <si>
    <t>0135076</t>
  </si>
  <si>
    <t>HIGHLAND PARK Full Volume</t>
  </si>
  <si>
    <t>HIGHLAND PARK 'The Dark Edition' Single Malt Scotch Whisky</t>
  </si>
  <si>
    <t>0138210</t>
  </si>
  <si>
    <t>HIGHLAND PARK 'The Light Edition' Single Malt Scotch Whisky</t>
  </si>
  <si>
    <t>0138209</t>
  </si>
  <si>
    <t>0139571</t>
  </si>
  <si>
    <t>0139569</t>
  </si>
  <si>
    <t>0139567</t>
  </si>
  <si>
    <t>THE GLENROTHES 2004 Speyside Single Malt Scotch Whisky</t>
  </si>
  <si>
    <t>0139065</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</si>
  <si>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</si>
  <si>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</si>
  <si>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</si>
  <si>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</si>
  <si>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</si>
  <si>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</si>
  <si>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</si>
  <si>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</si>
  <si>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</si>
  <si>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</si>
  <si>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Helluland Single Cask Series 13 Year Old Single Malt Scotch Whisky</t>
  </si>
  <si>
    <t>THE MACALLAN Double Cask CHINESE NEW YEAR '12 Year Old' Single Malt Scotch Whisky</t>
  </si>
  <si>
    <t>THE MACALLAN 'Triple Cask 15 Year Old' Single Malt Scotch Whisky</t>
  </si>
  <si>
    <t>0141178</t>
  </si>
  <si>
    <t>THE MACALLAN 'Triple Cask 15 Year Old' Single Malt Scotch Whisky (DI)</t>
  </si>
  <si>
    <t>THE MACALLAN '18 Year Old' Sherry Oak Single Malt Scotch Whisky (DI)</t>
  </si>
  <si>
    <t>0141179</t>
  </si>
  <si>
    <t>THE MACALLAN Double Cask Gold Single Malt Scotch Whisky</t>
  </si>
  <si>
    <t>0141180</t>
  </si>
  <si>
    <t>THE MACALLAN Double Cask Gold Single Malt Scotch Whisky (DI)</t>
  </si>
  <si>
    <t>HIGHLAND PARK Valknut (DI)</t>
  </si>
  <si>
    <t>0146176</t>
  </si>
  <si>
    <t>HIGHLAND PARK Valknut</t>
  </si>
  <si>
    <t>HIGHLAND PARK 50 Yr Old Single Malt Scotch Whisky</t>
  </si>
  <si>
    <t>THE MACALLAN 50 Year Old Single Malt Scotch Whisky</t>
  </si>
  <si>
    <t>0140637</t>
  </si>
  <si>
    <t>THE MACALLAN '25 Year Old' Single Malt Scotch Whisky</t>
  </si>
  <si>
    <t>THE MACALLAN '25 Year Old' Single Malt Scotch Whisky (DI)</t>
  </si>
  <si>
    <t>THE MACALLAN '30 Year Old' Single Malt Scotch Whisky</t>
  </si>
  <si>
    <t>THE MACALLAN '30 Year Old' Single Malt Scotch Whisky (DI)</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</si>
  <si>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</si>
  <si>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</si>
  <si>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</si>
  <si>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</si>
  <si>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</si>
  <si>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</si>
  <si>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</si>
  <si>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0146522</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</si>
  <si>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</si>
  <si>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</si>
  <si>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</si>
  <si>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</si>
  <si>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</si>
  <si>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</si>
  <si>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</si>
  <si>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</si>
  <si>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</si>
  <si>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</si>
  <si>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</si>
  <si>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</si>
  <si>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</si>
  <si>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</si>
  <si>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</si>
  <si>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</si>
  <si>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</si>
  <si>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</si>
  <si>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</si>
  <si>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</si>
  <si>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10020091WC</t>
  </si>
  <si>
    <t>10020091DI</t>
  </si>
  <si>
    <t>10010149WC</t>
  </si>
  <si>
    <t>10010149DI</t>
  </si>
  <si>
    <t>10020320WC</t>
  </si>
  <si>
    <t>10020320DI</t>
  </si>
  <si>
    <t>10010942WC</t>
  </si>
  <si>
    <t>10010942DI</t>
  </si>
  <si>
    <t>10200413DI</t>
  </si>
  <si>
    <t>100200413WC</t>
  </si>
  <si>
    <t>10200961WC</t>
  </si>
  <si>
    <t>10030382WC</t>
  </si>
  <si>
    <t>10011005WC</t>
  </si>
  <si>
    <t>10011023WC</t>
  </si>
  <si>
    <t>10011023DI</t>
  </si>
  <si>
    <t>10011083WC</t>
  </si>
  <si>
    <t>10011083DI</t>
  </si>
  <si>
    <t>14010018WC</t>
  </si>
  <si>
    <t>14010017WC</t>
  </si>
  <si>
    <t>14010035WC</t>
  </si>
  <si>
    <t>14010067WC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</si>
  <si>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</si>
  <si>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</si>
  <si>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</si>
  <si>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</si>
  <si>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</si>
  <si>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</si>
  <si>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</si>
  <si>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</si>
  <si>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</si>
  <si>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</si>
  <si>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</si>
  <si>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</si>
  <si>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</si>
  <si>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</si>
  <si>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</si>
  <si>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</si>
  <si>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</si>
  <si>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</si>
  <si>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</si>
  <si>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</si>
  <si>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</si>
  <si>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</si>
  <si>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</si>
  <si>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</si>
  <si>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</si>
  <si>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</si>
  <si>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10360054DI</t>
  </si>
  <si>
    <t>10360055DI</t>
  </si>
  <si>
    <t>10360056DI</t>
  </si>
  <si>
    <t>10360057DI</t>
  </si>
  <si>
    <t>10330014WC</t>
  </si>
  <si>
    <t>10330015WC</t>
  </si>
  <si>
    <t>10330014DI</t>
  </si>
  <si>
    <t>10330015DI</t>
  </si>
  <si>
    <t>30200011WC</t>
  </si>
  <si>
    <t>10200331WC</t>
  </si>
  <si>
    <t>10070325WC</t>
  </si>
  <si>
    <t>10070384WC</t>
  </si>
  <si>
    <t>10070320WC</t>
  </si>
  <si>
    <t>10070322WC</t>
  </si>
  <si>
    <t>10070325DI</t>
  </si>
  <si>
    <t>10070384DI</t>
  </si>
  <si>
    <t>10070320DI</t>
  </si>
  <si>
    <t>10070322DI</t>
  </si>
  <si>
    <t>10070321WC</t>
  </si>
  <si>
    <t>10070321DI</t>
  </si>
  <si>
    <t>10070323WC</t>
  </si>
  <si>
    <t>10070326WC</t>
  </si>
  <si>
    <t>10070323DI</t>
  </si>
  <si>
    <t>10070326DI</t>
  </si>
  <si>
    <t>10080077WC</t>
  </si>
  <si>
    <t>10080079WC</t>
  </si>
  <si>
    <t>10080077DI</t>
  </si>
  <si>
    <t>10080079DI</t>
  </si>
  <si>
    <t>10010116WC</t>
  </si>
  <si>
    <t>10010116DI</t>
  </si>
  <si>
    <t>10030177WC</t>
  </si>
  <si>
    <t>10030177DI</t>
  </si>
  <si>
    <t>10030046WC</t>
  </si>
  <si>
    <t>10030046DI</t>
  </si>
  <si>
    <t>10010021WC</t>
  </si>
  <si>
    <t>10010031WC</t>
  </si>
  <si>
    <t>10010031DI</t>
  </si>
  <si>
    <t>10010576WC</t>
  </si>
  <si>
    <t>10010576DI</t>
  </si>
  <si>
    <t>10440024WC</t>
  </si>
  <si>
    <t>10440024DI</t>
  </si>
  <si>
    <t>10200343WC</t>
  </si>
  <si>
    <t>10200343DI</t>
  </si>
  <si>
    <t>10030206DI</t>
  </si>
  <si>
    <t>10030206WC</t>
  </si>
  <si>
    <t>10200457DI</t>
  </si>
  <si>
    <t>100200457WC</t>
  </si>
  <si>
    <t>10200428WC</t>
  </si>
  <si>
    <t>10200428DI</t>
  </si>
  <si>
    <t>10200437WC</t>
  </si>
  <si>
    <t>10200437DI</t>
  </si>
  <si>
    <t>10011161WC</t>
  </si>
  <si>
    <t>10050002WC</t>
  </si>
  <si>
    <t>10601129WC</t>
  </si>
  <si>
    <t>10601064WC</t>
  </si>
  <si>
    <t>10601105WC</t>
  </si>
  <si>
    <t>10601066WC</t>
  </si>
  <si>
    <t>10600920WC</t>
  </si>
  <si>
    <t>10600924WC</t>
  </si>
  <si>
    <t>10601115WC</t>
  </si>
  <si>
    <t>10601031WC</t>
  </si>
  <si>
    <t>10600915WC</t>
  </si>
  <si>
    <t>10600925WC</t>
  </si>
  <si>
    <t>10600930WC</t>
  </si>
  <si>
    <t>10010786WC</t>
  </si>
  <si>
    <t>10010730WC</t>
  </si>
  <si>
    <t>10010729WC</t>
  </si>
  <si>
    <t>10010592WC</t>
  </si>
  <si>
    <t>10200511DI</t>
  </si>
  <si>
    <t>10200511WC</t>
  </si>
  <si>
    <t>10200638WC</t>
  </si>
  <si>
    <t>10200638DI</t>
  </si>
  <si>
    <t>10200646WC</t>
  </si>
  <si>
    <t>10200646DI</t>
  </si>
  <si>
    <t>10601129EDGWC</t>
  </si>
  <si>
    <t>10601105EDGWC</t>
  </si>
  <si>
    <t>10601066EDGWC</t>
  </si>
  <si>
    <t>10600920EDGWC</t>
  </si>
  <si>
    <t>10010862WC</t>
  </si>
  <si>
    <t>10010858WC</t>
  </si>
  <si>
    <t>10010860WC</t>
  </si>
  <si>
    <t>10010863WC</t>
  </si>
  <si>
    <t>10010855WC</t>
  </si>
  <si>
    <t>10010868WC</t>
  </si>
  <si>
    <t>10010866WC</t>
  </si>
  <si>
    <t>10200662DI</t>
  </si>
  <si>
    <t>10200662WC</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</si>
  <si>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</si>
  <si>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</si>
  <si>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</si>
  <si>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</si>
  <si>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</si>
  <si>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</si>
  <si>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</si>
  <si>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</si>
  <si>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</si>
  <si>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</si>
  <si>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</si>
  <si>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</si>
  <si>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</si>
  <si>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</si>
  <si>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8 / 750ML</t>
  </si>
  <si>
    <t>10011166WC</t>
  </si>
  <si>
    <t>0149581</t>
  </si>
  <si>
    <t>0149077</t>
  </si>
  <si>
    <t>30010014WC</t>
  </si>
  <si>
    <t>30010119WC</t>
  </si>
  <si>
    <t>30010015WC</t>
  </si>
  <si>
    <t>30010013WC</t>
  </si>
  <si>
    <t>10060844WC</t>
  </si>
  <si>
    <t>10010592DI</t>
  </si>
  <si>
    <t>10010730DI</t>
  </si>
  <si>
    <t>0147469</t>
  </si>
  <si>
    <t>0147472</t>
  </si>
  <si>
    <t>0147470</t>
  </si>
  <si>
    <t>0147473</t>
  </si>
  <si>
    <t>10011300WC</t>
  </si>
  <si>
    <t>30011300WC</t>
  </si>
  <si>
    <t>THE MACALLAN 52 Year Old Single Malt Scotch Whisky</t>
  </si>
  <si>
    <t>0149588</t>
  </si>
  <si>
    <t>10060859WC</t>
  </si>
  <si>
    <t>0149586</t>
  </si>
  <si>
    <t>THE MACALLAN Exceptional Cask #3917 25 Year Old Single Malt Scotch Whisky 51.4%</t>
  </si>
  <si>
    <t>0151499</t>
  </si>
  <si>
    <t>0151501</t>
  </si>
  <si>
    <t>HIGHLAND PARK Twisted Tattoo (DI)</t>
  </si>
  <si>
    <t>HIGHLAND PARK Twisted Tattoo</t>
  </si>
  <si>
    <t>0149579</t>
  </si>
  <si>
    <t>10201137DI</t>
  </si>
  <si>
    <t>10201137WC</t>
  </si>
  <si>
    <t>14010035DI</t>
  </si>
  <si>
    <t>THE GLENROTHES 18 Year Old Single Malt Scotch Whisky (DI)</t>
  </si>
  <si>
    <t>THE MACALLAN '25 Year Old' Single Malt Scotch Whisky 2019 Release</t>
  </si>
  <si>
    <t>THE MACALLAN '25 Year Old' Single Malt Scotch Whisky 2019 Release (DI)</t>
  </si>
  <si>
    <t>0152418</t>
  </si>
  <si>
    <t>THE MACALLAN '30 Year Old' Single Malt Scotch Whisky 2019 Release</t>
  </si>
  <si>
    <t>THE MACALLAN '30 Year Old' Single Malt Scotch Whisky 2019 Release (DI)</t>
  </si>
  <si>
    <t>0152421</t>
  </si>
  <si>
    <t>THE MACALLAN '18 Year Old' Sherry Oak Single Malt Scotch Whisky 2019 Release</t>
  </si>
  <si>
    <t>THE MACALLAN '18 Year Old' Sherry Oak Single Malt Scotch Whisky 2019 Release (DI)</t>
  </si>
  <si>
    <t>0152422</t>
  </si>
  <si>
    <t>10011336WC</t>
  </si>
  <si>
    <t>10011336DI</t>
  </si>
  <si>
    <t>10011328WC</t>
  </si>
  <si>
    <t>10011328DI</t>
  </si>
  <si>
    <t>THE MACALLAN 'Edition No 5' Single Malt Scotch Whisky (DI)</t>
  </si>
  <si>
    <t>THE MACALLAN 'Edition No 5' Single Malt Scotch Whisky</t>
  </si>
  <si>
    <t>THE MACALLAN Classic Cut 2019 Edition</t>
  </si>
  <si>
    <t>THE MACALLAN Classic Cut 2019 Edition (DI)</t>
  </si>
  <si>
    <t>HIGHLAND PARK Valfather (DI)</t>
  </si>
  <si>
    <t>HIGHLAND PARK Valfather</t>
  </si>
  <si>
    <t>0154034</t>
  </si>
  <si>
    <t>10201498WC</t>
  </si>
  <si>
    <t>10201498DI</t>
  </si>
  <si>
    <t>0154035</t>
  </si>
  <si>
    <t>0154018</t>
  </si>
  <si>
    <t>THE MACALLAN 'Rare Cask' 2019 Batch 2 Highland Single Malt Scotch Whisky</t>
  </si>
  <si>
    <t>THE MACALLAN 'Rare Cask' 2019 Batch 2 Highland Single Malt Scotch Whisky (DI)</t>
  </si>
  <si>
    <t>10030567WC</t>
  </si>
  <si>
    <t>10030567DI</t>
  </si>
  <si>
    <t>10011382WC</t>
  </si>
  <si>
    <t>10011382DI</t>
  </si>
  <si>
    <t>10011357WC</t>
  </si>
  <si>
    <t>10011357DI</t>
  </si>
  <si>
    <t>THE GLENROTHES 40 Year Old Single Malt Scotch Whisky</t>
  </si>
  <si>
    <t>0151419</t>
  </si>
  <si>
    <t>0151414</t>
  </si>
  <si>
    <t>0151412</t>
  </si>
  <si>
    <t>0151416</t>
  </si>
  <si>
    <t>THE MACALLAN Triple Cask 18 Year Old 2019 Release Single Malt Scotch Whisky</t>
  </si>
  <si>
    <t>THE MACALLAN Triple Cask 18 Year Old 2019 Release Single Malt Scotch Whisky (DI)</t>
  </si>
  <si>
    <t>THE MACALLAN 'Triple Cask 18 Year Old' Single Malt Scotch Whisky</t>
  </si>
  <si>
    <t>THE MACALLAN 'Triple Cask 18 Year Old' Single Malt Scotch Whisky (DI)</t>
  </si>
  <si>
    <t>0154237</t>
  </si>
  <si>
    <t>0154241</t>
  </si>
  <si>
    <t>0154226</t>
  </si>
  <si>
    <t>0141067</t>
  </si>
  <si>
    <t>0133147</t>
  </si>
  <si>
    <t>HIGHLAND PARK 'The Dark Edition' Single Malt Scotch Whisky (DI)</t>
  </si>
  <si>
    <t>HIGHLAND PARK 'The Light Edition' Single Malt Scotch Whisky (DI)</t>
  </si>
  <si>
    <t>HIGHLAND PARK Soren 26 Year Single Malt Scotch Whiskey</t>
  </si>
  <si>
    <t>0151498</t>
  </si>
  <si>
    <t>0146175</t>
  </si>
  <si>
    <t>THE GLENROTHES 10 Year Old Single Malt Scotch Whisky (DI)</t>
  </si>
  <si>
    <t>14010018DI</t>
  </si>
  <si>
    <t>14010017DI</t>
  </si>
  <si>
    <t>0139089</t>
  </si>
  <si>
    <t>0140409</t>
  </si>
  <si>
    <t>0140415</t>
  </si>
  <si>
    <t>0140416</t>
  </si>
  <si>
    <t>0140413</t>
  </si>
  <si>
    <t>0140411</t>
  </si>
  <si>
    <t>0140410</t>
  </si>
  <si>
    <t>THE MACALLAN V5 Reflexion Single Malt Scotch Whisky</t>
  </si>
  <si>
    <t>THE MACALLAN V5 Reflexion Single Malt Scotch Whisky (DI)</t>
  </si>
  <si>
    <t>THE MACALLAN M DECANTER 45% 1X0.75L (DI)</t>
  </si>
  <si>
    <t>THE MACALLAN M DECANTER 45% 1X0.75L</t>
  </si>
  <si>
    <t>THE MACALLAN M BLACK DECANTER</t>
  </si>
  <si>
    <t>THE MACALLAN “In Lalique’ 65 Year Old Highland Single Malt Scotch Whisky</t>
  </si>
  <si>
    <t>THE MACALLAN 72 Year Old Single Malt Scotch Whisky</t>
  </si>
  <si>
    <t>THE MACALLAN Masters of Photography 7 'Magnum'</t>
  </si>
  <si>
    <t>10201303WC</t>
  </si>
  <si>
    <t>10201303DI</t>
  </si>
  <si>
    <t>HIGHLAND PARK Soren 26 Year Single Malt Scotch Whiskey (DI)</t>
  </si>
  <si>
    <t>0154236</t>
  </si>
  <si>
    <t>0147474</t>
  </si>
  <si>
    <t>0140991</t>
  </si>
  <si>
    <t>10030583WC</t>
  </si>
  <si>
    <t>THE MACALLAN M BLACK DECANTER 2018 Release</t>
  </si>
  <si>
    <t>0154225</t>
  </si>
  <si>
    <t>THE MACALLAN M DECANTER 2018 Release (DI)</t>
  </si>
  <si>
    <t>THE MACALLAN M DECANTER 2018 Release</t>
  </si>
  <si>
    <t>0139930</t>
  </si>
  <si>
    <t>0146180</t>
  </si>
  <si>
    <t>10030546DI</t>
  </si>
  <si>
    <t>10030546WC</t>
  </si>
  <si>
    <t>10030555WC</t>
  </si>
  <si>
    <t>0146185</t>
  </si>
  <si>
    <t>10020412DI</t>
  </si>
  <si>
    <t>10020412WC</t>
  </si>
  <si>
    <t>10010150WC</t>
  </si>
  <si>
    <t>10010150DI</t>
  </si>
  <si>
    <t>10201490WC</t>
  </si>
  <si>
    <t>10201490DI</t>
  </si>
  <si>
    <t>10201463WC</t>
  </si>
  <si>
    <t>10201463DI</t>
  </si>
  <si>
    <t>0151504</t>
  </si>
  <si>
    <t>0152419</t>
  </si>
  <si>
    <t>104010156WC</t>
  </si>
  <si>
    <t>THE MACALLAN 'Estate Reserve Single Malt Scotch Whisky</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</si>
  <si>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</si>
  <si>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</si>
  <si>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</si>
  <si>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</si>
  <si>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</si>
  <si>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</si>
  <si>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</si>
  <si>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</si>
  <si>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</si>
  <si>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</si>
  <si>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</si>
  <si>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</si>
  <si>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</si>
  <si>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</si>
  <si>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</si>
  <si>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</si>
  <si>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</si>
  <si>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</si>
  <si>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</si>
  <si>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</si>
  <si>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</si>
  <si>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</si>
  <si>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</si>
  <si>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</si>
  <si>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</si>
  <si>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</si>
  <si>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</si>
  <si>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</si>
  <si>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</si>
  <si>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</si>
  <si>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</si>
  <si>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</si>
  <si>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</si>
  <si>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</si>
  <si>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</si>
  <si>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</si>
  <si>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</si>
  <si>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</si>
  <si>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</si>
  <si>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</si>
  <si>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</si>
  <si>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</si>
  <si>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</si>
  <si>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</si>
  <si>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</si>
  <si>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</si>
  <si>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HP Magnus.750-6</t>
  </si>
  <si>
    <t>HP Valk.750-6</t>
  </si>
  <si>
    <t>HP FullVol/Tattoo.750-6</t>
  </si>
  <si>
    <t>Macallan F&amp;R 1946 #46/3m.750-1</t>
  </si>
  <si>
    <t>Macallan F&amp;R 1947 B1962.750-1</t>
  </si>
  <si>
    <t>HP 18YO.750-6</t>
  </si>
  <si>
    <t>Glenrothes 40YO.750-1</t>
  </si>
  <si>
    <t>Macallan Rare Cask.750-3</t>
  </si>
  <si>
    <t>Macallan 18YO.750-6</t>
  </si>
  <si>
    <t>WW Private Stock Barrel.750-6</t>
  </si>
  <si>
    <t>F&amp;R</t>
  </si>
  <si>
    <t>Special</t>
  </si>
  <si>
    <t>Calendar</t>
  </si>
  <si>
    <t>Variance</t>
  </si>
  <si>
    <t>Checked</t>
  </si>
  <si>
    <t>THE GLENROTHES 12 Year Old Single Malt Scotch Whisky (DI)</t>
  </si>
  <si>
    <t>10011389WC</t>
  </si>
  <si>
    <t>NOBLE OAK Bourbon</t>
  </si>
  <si>
    <t>13020004WC</t>
  </si>
  <si>
    <t>NOBLE OAK Rye</t>
  </si>
  <si>
    <t>0159958</t>
  </si>
  <si>
    <t>0151415</t>
  </si>
  <si>
    <t xml:space="preserve">WYOMING WHISKEY PRIVATE STOCK </t>
  </si>
  <si>
    <t>14100022WC</t>
  </si>
  <si>
    <t>10200320WC</t>
  </si>
  <si>
    <t>HIGHLAND PARK 1968 Vintage</t>
  </si>
  <si>
    <t>10200322WC</t>
  </si>
  <si>
    <t>HIGHLAND PARK 1971 Vintage</t>
  </si>
  <si>
    <t>10200323WC</t>
  </si>
  <si>
    <t>0160816</t>
  </si>
  <si>
    <t>0160810</t>
  </si>
  <si>
    <t>0160813</t>
  </si>
  <si>
    <t>THE GLENROTHES Whisky Makers Cut Single Malt Scotch Whisky (DI)</t>
  </si>
  <si>
    <t>HIGHLAND PARK '21 Year' Single Malt Scotch Whisky</t>
  </si>
  <si>
    <t>HIGHLAND PARK '21 Year' Single Malt Scotch Whisky (DI)</t>
  </si>
  <si>
    <t>0159305</t>
  </si>
  <si>
    <t>10201539WC</t>
  </si>
  <si>
    <t>10201539DI</t>
  </si>
  <si>
    <t>HIGHLAND PARK 1976 Vintage</t>
  </si>
  <si>
    <t>HIGHLAND PARK 1970 Vintage</t>
  </si>
  <si>
    <t>10200321WC</t>
  </si>
  <si>
    <t>10011481WC</t>
  </si>
  <si>
    <t>10011529WC</t>
  </si>
  <si>
    <t>THE MACALLAN Exceptional Cask #14812 Single Malt Scotch Whisky 53.4%</t>
  </si>
  <si>
    <t>THE MACALLAN Exceptional Cask #6355 Single Malt Scotch Whisky 50.8%</t>
  </si>
  <si>
    <t>0162969</t>
  </si>
  <si>
    <t>0162977</t>
  </si>
  <si>
    <t>10201907WC</t>
  </si>
  <si>
    <t>HIGHLAND PARK Kirkwall Single Malt Scotch Whisky</t>
  </si>
  <si>
    <t>10011569WC</t>
  </si>
  <si>
    <t>THE MACALLAN Double Cask '15 Year Old' Single Malt Scotch Whisky</t>
  </si>
  <si>
    <t>10011612WC</t>
  </si>
  <si>
    <t>THE MACALLAN Double Cask '18 Year Old' Single Malt Scotch Whisky</t>
  </si>
  <si>
    <t>0166887</t>
  </si>
  <si>
    <t>0166874</t>
  </si>
  <si>
    <t>THE MACALLAN '18 Year Old' Sherry Oak Single Malt Scotch Whisky 2020 Release (DI)</t>
  </si>
  <si>
    <t>THE MACALLAN '18 Year Old' Sherry Oak Single Malt Scotch Whisky 2020 Release</t>
  </si>
  <si>
    <t>10011588DI</t>
  </si>
  <si>
    <t>10011588WC</t>
  </si>
  <si>
    <t>10011635WC</t>
  </si>
  <si>
    <t>THE MACALLAN 'Edition No 6' Single Malt Scotch Whisky</t>
  </si>
  <si>
    <t>THE MACALLAN Classic Cut 2020 Edition</t>
  </si>
  <si>
    <t>10202045WC</t>
  </si>
  <si>
    <t>HIGHLAND PARK Cask Strength</t>
  </si>
  <si>
    <t>THE GLENROTHES 50 Year Old Single Malt Scotch Whisky</t>
  </si>
  <si>
    <t>14010342WC</t>
  </si>
  <si>
    <t>$19,691.32+M267:M271+D250</t>
  </si>
  <si>
    <t>10100054wc</t>
  </si>
  <si>
    <t>NAKED GROUSE MALT</t>
  </si>
  <si>
    <t>10011813WC</t>
  </si>
  <si>
    <t>THE MACALLAN Distill Your World London</t>
  </si>
  <si>
    <t>10011848WC</t>
  </si>
  <si>
    <t>10011833WC</t>
  </si>
  <si>
    <t>THE MACALLAN Exceptional Cask #10935 Single Malt Scotch Whisky 61.5% SILVER</t>
  </si>
  <si>
    <t>10011856WC</t>
  </si>
  <si>
    <t>THE MACALLAN Exceptional Cask #13921 Single Malt Scotch Whisky 59.9% GOLD</t>
  </si>
  <si>
    <t>10011836WC</t>
  </si>
  <si>
    <t>THE MACALLAN Fine &amp; Rare 1946</t>
  </si>
  <si>
    <t>10060106WC</t>
  </si>
  <si>
    <t>THE MACALLAN Fine &amp; Rare MILLENIUM DECANTER</t>
  </si>
  <si>
    <t>10060121WC</t>
  </si>
  <si>
    <t>0173221</t>
  </si>
  <si>
    <t>0171782</t>
  </si>
  <si>
    <t>10011824WC</t>
  </si>
  <si>
    <t>0173209</t>
  </si>
  <si>
    <t xml:space="preserve">Anecdotes of Ages: An Estate, A Community and A Distillery </t>
  </si>
  <si>
    <t>13970005WC</t>
  </si>
  <si>
    <t>NOBLE OAK Trinity</t>
  </si>
  <si>
    <t>10012026WC</t>
  </si>
  <si>
    <t>THE MACALLAN Double Cask '30 Year Old' Single Malt Scotch Whisky</t>
  </si>
  <si>
    <t>10202381WC</t>
  </si>
  <si>
    <t>HIGHLAND PARK '15 Year' Single Malt Scotch Whisky</t>
  </si>
  <si>
    <t>0181493</t>
  </si>
  <si>
    <t>0180941</t>
  </si>
  <si>
    <t>14190002WC</t>
  </si>
  <si>
    <t>NO 3 LONDON DRY GIN 46% 6X75CL US</t>
  </si>
  <si>
    <t>GIN</t>
  </si>
  <si>
    <t>10030783WC</t>
  </si>
  <si>
    <t>THE MACALLAN 'Rare Cask'  2021 Highland Single Malt Scotch Whisky</t>
  </si>
  <si>
    <t>14010516WC</t>
  </si>
  <si>
    <t>THE GLENROTHES Platinmun Cask #3631 Single Malt Scotch Whisky</t>
  </si>
  <si>
    <t>14100007WC</t>
  </si>
  <si>
    <t>WYOMING WHISKEY BARREL STRENGTH</t>
  </si>
  <si>
    <t>10012173WC</t>
  </si>
  <si>
    <t>THE MACALLAN Classic Cut 2022 Edition</t>
  </si>
  <si>
    <t>865.82 </t>
  </si>
  <si>
    <t>THE MACALLAN '18 Year Old' Sherry Oak Single Malt Scotch Whisky</t>
  </si>
  <si>
    <t>10012242WC</t>
  </si>
  <si>
    <t>THE MACALLAN Harmony</t>
  </si>
  <si>
    <t>THE MACALLAN A Night On Earth</t>
  </si>
  <si>
    <t>10012224WC</t>
  </si>
  <si>
    <t xml:space="preserve">THE MACALLAN M </t>
  </si>
  <si>
    <t>10030846WC</t>
  </si>
  <si>
    <t>THE MACALLAN M BLACK</t>
  </si>
  <si>
    <t>10030855WC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</si>
</sst>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2" fillId="0" borderId="0"/>
  </cellStyleXfs>
  <cellXfs count="43">
    <xf numFmtId="0" fontId="0" fillId="0" borderId="0" xfId="0"/>
    <xf numFmtId="0" fontId="3" fillId="2" borderId="1" xfId="2" applyFont="1" applyFill="1" applyBorder="1" applyAlignment="1">
      <alignment horizontal="center" vertical="center" wrapText="1"/>
    </xf>
    <xf numFmtId="1" fontId="3" fillId="3"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0" fontId="0" fillId="0" borderId="0" xfId="0" applyFill="1"/>
    <xf numFmtId="49" fontId="2" fillId="0" borderId="1" xfId="3" applyNumberFormat="1" applyFont="1" applyFill="1" applyBorder="1" applyAlignment="1" applyProtection="1">
      <alignment horizontal="center"/>
    </xf>
    <xf numFmtId="0" fontId="3" fillId="0" borderId="1" xfId="3" applyFont="1" applyFill="1" applyBorder="1" applyAlignment="1" applyProtection="1">
      <alignment horizontal="left"/>
    </xf>
    <xf numFmtId="0" fontId="2" fillId="0" borderId="1" xfId="3" applyFont="1" applyFill="1" applyBorder="1" applyAlignment="1" applyProtection="1"/>
    <xf numFmtId="0" fontId="2" fillId="0" borderId="1" xfId="3" applyFont="1" applyFill="1" applyBorder="1" applyAlignment="1" applyProtection="1">
      <alignment horizontal="center"/>
    </xf>
    <xf numFmtId="164" fontId="2" fillId="0" borderId="1" xfId="1" applyNumberFormat="1" applyFont="1" applyFill="1" applyBorder="1" applyAlignment="1" applyProtection="1">
      <alignment horizontal="center"/>
    </xf>
    <xf numFmtId="0" fontId="5" fillId="0" borderId="1" xfId="0" applyNumberFormat="1" applyFont="1" applyFill="1" applyBorder="1" applyAlignment="1">
      <alignment horizontal="center"/>
    </xf>
    <xf numFmtId="0" fontId="6" fillId="3" borderId="1" xfId="0" applyFont="1" applyFill="1" applyBorder="1" applyAlignment="1">
      <alignment horizontal="center"/>
    </xf>
    <xf numFmtId="0" fontId="5" fillId="0" borderId="1" xfId="0" applyNumberFormat="1" applyFont="1" applyFill="1" applyBorder="1" applyAlignment="1">
      <alignment horizontal="left"/>
    </xf>
    <xf numFmtId="164" fontId="5" fillId="0" borderId="1" xfId="0" applyNumberFormat="1" applyFont="1" applyFill="1" applyBorder="1" applyAlignment="1">
      <alignment horizontal="center"/>
    </xf>
    <xf numFmtId="0" fontId="6" fillId="0" borderId="1" xfId="0" applyFont="1" applyFill="1" applyBorder="1" applyAlignment="1" applyProtection="1">
      <alignment horizontal="center"/>
    </xf>
    <xf numFmtId="0" fontId="6" fillId="0" borderId="1" xfId="0" applyFont="1" applyFill="1" applyBorder="1" applyProtection="1"/>
    <xf numFmtId="164" fontId="6" fillId="0" borderId="1" xfId="0" applyNumberFormat="1" applyFont="1" applyFill="1" applyBorder="1" applyAlignment="1" applyProtection="1">
      <alignment horizontal="center"/>
    </xf>
    <xf numFmtId="0" fontId="2" fillId="0" borderId="1" xfId="0" applyFont="1" applyFill="1" applyBorder="1" applyAlignment="1" applyProtection="1">
      <alignment horizontal="left"/>
    </xf>
    <xf numFmtId="0" fontId="2" fillId="0" borderId="1" xfId="0" applyFont="1" applyFill="1" applyBorder="1" applyAlignment="1" applyProtection="1">
      <alignment horizontal="center"/>
    </xf>
    <xf numFmtId="0" fontId="6" fillId="3" borderId="1" xfId="0" applyFont="1" applyFill="1" applyBorder="1" applyAlignment="1" applyProtection="1">
      <alignment horizontal="center"/>
    </xf>
    <xf numFmtId="0" fontId="5" fillId="3" borderId="1" xfId="0" applyNumberFormat="1" applyFont="1" applyFill="1" applyBorder="1" applyAlignment="1">
      <alignment horizontal="center"/>
    </xf>
    <xf numFmtId="0" fontId="6" fillId="3"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164"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0" fontId="5" fillId="0" borderId="1" xfId="0" applyNumberFormat="1" applyFont="1" applyFill="1" applyBorder="1" applyAlignment="1"/>
    <xf numFmtId="0" fontId="6" fillId="0" borderId="1" xfId="0" applyNumberFormat="1" applyFont="1" applyFill="1" applyBorder="1" applyAlignment="1">
      <alignment vertical="center"/>
    </xf>
    <xf numFmtId="0" fontId="0" fillId="4" borderId="0" xfId="0" applyFill="1"/>
    <xf numFmtId="0" fontId="7" fillId="5" borderId="1" xfId="0" applyFont="1" applyFill="1" applyBorder="1"/>
    <xf numFmtId="0" fontId="3" fillId="2" borderId="2" xfId="2" applyFont="1" applyFill="1" applyBorder="1" applyAlignment="1">
      <alignment horizontal="center" vertical="center"/>
    </xf>
    <xf numFmtId="164" fontId="0" fillId="0" borderId="0" xfId="0" applyNumberFormat="1" applyFill="1"/>
    <xf numFmtId="0" fontId="5" fillId="0" borderId="1" xfId="0" quotePrefix="1" applyNumberFormat="1" applyFont="1" applyFill="1" applyBorder="1" applyAlignment="1">
      <alignment horizontal="center"/>
    </xf>
    <xf numFmtId="0" fontId="0" fillId="0" borderId="0" xfId="0" quotePrefix="1" applyAlignment="1">
      <alignment horizontal="center"/>
    </xf>
    <xf numFmtId="0" fontId="7" fillId="5" borderId="0" xfId="0" applyFont="1" applyFill="1" applyBorder="1"/>
    <xf numFmtId="0" fontId="5" fillId="0" borderId="0" xfId="0" applyNumberFormat="1" applyFont="1" applyFill="1" applyAlignment="1">
      <alignment horizontal="center" vertical="center"/>
    </xf>
    <xf numFmtId="0" fontId="5" fillId="3" borderId="0" xfId="0" applyNumberFormat="1" applyFont="1" applyFill="1" applyBorder="1" applyAlignment="1">
      <alignment horizont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164" fontId="5" fillId="0" borderId="0" xfId="0" applyNumberFormat="1" applyFont="1" applyFill="1" applyBorder="1" applyAlignment="1">
      <alignment horizontal="center"/>
    </xf>
  </cellXfs>
  <cellStyles count="5">
    <cellStyle name="Currency" xfId="1" builtinId="4"/>
    <cellStyle name="Normal" xfId="0" builtinId="0"/>
    <cellStyle name="Normal 2" xfId="4" xr:uid="{00000000-0005-0000-0000-000002000000}"/>
    <cellStyle name="Normal 9" xfId="2" xr:uid="{00000000-0005-0000-0000-000003000000}"/>
    <cellStyle name="Normal_Sheet1" xfId="3" xr:uid="{00000000-0005-0000-0000-000004000000}"/>
  </cellStyles>
  <dxfs count="3567">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efreshError="1">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20 Pricing"/>
      <sheetName val="Incremental"/>
    </sheetNames>
    <sheetDataSet>
      <sheetData sheetId="0" refreshError="1">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3"/>
  <sheetViews>
    <sheetView tabSelected="1" view="pageBreakPreview" zoomScale="90" zoomScaleNormal="100" zoomScaleSheetLayoutView="90" workbookViewId="0">
      <pane ySplit="1" topLeftCell="A2" activePane="bottomLeft" state="frozen"/>
      <selection pane="bottomLeft" activeCell="N1" sqref="N1:P1048576"/>
    </sheetView>
  </sheetViews>
  <sheetFormatPr defaultColWidth="8.88671875" defaultRowHeight="14.4" x14ac:dyDescent="0.3"/>
  <cols>
    <col min="1" max="1" width="24.109375" style="6" hidden="1" customWidth="1"/>
    <col min="2" max="2" width="8.109375" style="26" customWidth="1"/>
    <col min="3" max="3" width="18.88671875" style="27" customWidth="1"/>
    <col min="4" max="4" width="93.5546875" style="26" customWidth="1"/>
    <col min="5" max="5" width="27.44140625" style="26" bestFit="1" customWidth="1"/>
    <col min="6" max="6" width="15.88671875" style="26" customWidth="1"/>
    <col min="7" max="7" width="12.88671875" style="26" bestFit="1" customWidth="1"/>
    <col min="8" max="8" width="19.6640625" style="28" customWidth="1"/>
    <col min="9" max="9" width="12.33203125" style="27" customWidth="1"/>
    <col min="10" max="12" width="12.5546875" style="6" hidden="1" customWidth="1"/>
    <col min="13" max="13" width="45.33203125" style="6" hidden="1" customWidth="1"/>
    <col min="14" max="14" width="17" style="6" hidden="1" customWidth="1"/>
    <col min="15" max="16" width="0" style="6" hidden="1" customWidth="1"/>
    <col min="17" max="16384" width="8.88671875" style="6"/>
  </cols>
  <sheetData>
    <row r="1" spans="1:16" ht="26.4" x14ac:dyDescent="0.3">
      <c r="B1" s="1" t="s">
        <v>0</v>
      </c>
      <c r="C1" s="2" t="s">
        <v>1</v>
      </c>
      <c r="D1" s="3" t="s">
        <v>2</v>
      </c>
      <c r="E1" s="3" t="s">
        <v>3</v>
      </c>
      <c r="F1" s="3" t="s">
        <v>4</v>
      </c>
      <c r="G1" s="3" t="s">
        <v>5</v>
      </c>
      <c r="H1" s="4" t="s">
        <v>6</v>
      </c>
      <c r="I1" s="5" t="s">
        <v>7</v>
      </c>
      <c r="J1" s="33" t="s">
        <v>515</v>
      </c>
      <c r="K1" s="33" t="s">
        <v>516</v>
      </c>
      <c r="L1" s="33" t="s">
        <v>517</v>
      </c>
    </row>
    <row r="2" spans="1:16" ht="15" customHeight="1" x14ac:dyDescent="0.3">
      <c r="B2" s="7"/>
      <c r="C2" s="7"/>
      <c r="D2" s="8" t="s">
        <v>8</v>
      </c>
      <c r="E2" s="9"/>
      <c r="F2" s="10" t="s">
        <v>9</v>
      </c>
      <c r="G2" s="10"/>
      <c r="H2" s="11" t="s">
        <v>9</v>
      </c>
      <c r="I2" s="7"/>
    </row>
    <row r="3" spans="1:16" ht="14.4" customHeight="1" x14ac:dyDescent="0.3">
      <c r="A3" s="6" t="str">
        <f>VLOOKUP(_xlfn.NUMBERVALUE(LEFT(C3,8)),[1]SKUs!$A:$G,7,0)</f>
        <v>Brugal Anejo.1000-12</v>
      </c>
      <c r="B3" s="12" t="s">
        <v>10</v>
      </c>
      <c r="C3" s="13" t="s">
        <v>213</v>
      </c>
      <c r="D3" s="14" t="s">
        <v>17</v>
      </c>
      <c r="E3" s="14" t="s">
        <v>12</v>
      </c>
      <c r="F3" s="12" t="s">
        <v>13</v>
      </c>
      <c r="G3" s="12" t="s">
        <v>18</v>
      </c>
      <c r="H3" s="15">
        <v>149.49</v>
      </c>
      <c r="I3" s="35" t="s">
        <v>19</v>
      </c>
      <c r="J3" s="6">
        <f>IFERROR(VLOOKUP("Connecticut"&amp;A3&amp;"FOB",'[2]FY1920 Pricing'!$B:$V,21,0),0)</f>
        <v>149.49</v>
      </c>
      <c r="K3" s="34">
        <f>J3-H3</f>
        <v>0</v>
      </c>
      <c r="M3" s="6" t="str">
        <f t="shared" ref="M3:M56" si="0">A3</f>
        <v>Brugal Anejo.1000-12</v>
      </c>
      <c r="N3" s="34" t="e">
        <f>VLOOKUP(M3,[3]Report!$B:$V,21,0)</f>
        <v>#N/A</v>
      </c>
      <c r="O3" s="34" t="e">
        <f>N3-H3</f>
        <v>#N/A</v>
      </c>
      <c r="P3" s="34"/>
    </row>
    <row r="4" spans="1:16" ht="14.4" customHeight="1" x14ac:dyDescent="0.3">
      <c r="A4" s="6" t="str">
        <f>VLOOKUP(_xlfn.NUMBERVALUE(LEFT(C4,8)),[1]SKUs!$A:$G,7,0)</f>
        <v>Brugal Anejo.375-24</v>
      </c>
      <c r="B4" s="12" t="s">
        <v>10</v>
      </c>
      <c r="C4" s="13" t="s">
        <v>214</v>
      </c>
      <c r="D4" s="14" t="s">
        <v>17</v>
      </c>
      <c r="E4" s="14" t="s">
        <v>12</v>
      </c>
      <c r="F4" s="12" t="s">
        <v>13</v>
      </c>
      <c r="G4" s="12" t="s">
        <v>20</v>
      </c>
      <c r="H4" s="15">
        <v>134.68</v>
      </c>
      <c r="I4" s="35" t="s">
        <v>19</v>
      </c>
      <c r="J4" s="6">
        <f>IFERROR(VLOOKUP("Connecticut"&amp;A4&amp;"FOB",'[2]FY1920 Pricing'!$B:$V,21,0),0)</f>
        <v>134.68</v>
      </c>
      <c r="K4" s="34">
        <f t="shared" ref="K4:K57" si="1">J4-H4</f>
        <v>0</v>
      </c>
      <c r="M4" s="6" t="str">
        <f t="shared" si="0"/>
        <v>Brugal Anejo.375-24</v>
      </c>
      <c r="N4" s="34" t="e">
        <f>VLOOKUP(M4,[3]Report!$B:$V,21,0)</f>
        <v>#N/A</v>
      </c>
      <c r="O4" s="34" t="e">
        <f t="shared" ref="O4:O7" si="2">N4-H4</f>
        <v>#N/A</v>
      </c>
      <c r="P4" s="34"/>
    </row>
    <row r="5" spans="1:16" ht="14.4" customHeight="1" x14ac:dyDescent="0.3">
      <c r="A5" s="6" t="str">
        <f>VLOOKUP(_xlfn.NUMBERVALUE(LEFT(C5,8)),[1]SKUs!$A:$G,7,0)</f>
        <v>Brugal Anejo.750-12</v>
      </c>
      <c r="B5" s="12" t="s">
        <v>10</v>
      </c>
      <c r="C5" s="13" t="s">
        <v>215</v>
      </c>
      <c r="D5" s="14" t="s">
        <v>17</v>
      </c>
      <c r="E5" s="14" t="s">
        <v>12</v>
      </c>
      <c r="F5" s="12" t="s">
        <v>13</v>
      </c>
      <c r="G5" s="12" t="s">
        <v>21</v>
      </c>
      <c r="H5" s="15">
        <v>125.18</v>
      </c>
      <c r="I5" s="35" t="s">
        <v>19</v>
      </c>
      <c r="J5" s="6">
        <f>IFERROR(VLOOKUP("Connecticut"&amp;A5&amp;"FOB",'[2]FY1920 Pricing'!$B:$V,21,0),0)</f>
        <v>125.18</v>
      </c>
      <c r="K5" s="34">
        <f t="shared" si="1"/>
        <v>0</v>
      </c>
      <c r="M5" s="6" t="str">
        <f t="shared" si="0"/>
        <v>Brugal Anejo.750-12</v>
      </c>
      <c r="N5" s="34" t="e">
        <f>VLOOKUP(M5,[3]Report!$B:$V,21,0)</f>
        <v>#N/A</v>
      </c>
      <c r="O5" s="34" t="e">
        <f t="shared" si="2"/>
        <v>#N/A</v>
      </c>
      <c r="P5" s="34"/>
    </row>
    <row r="6" spans="1:16" ht="14.4" customHeight="1" x14ac:dyDescent="0.3">
      <c r="A6" s="6" t="str">
        <f>VLOOKUP(_xlfn.NUMBERVALUE(LEFT(C6,8)),[1]SKUs!$A:$G,7,0)</f>
        <v>Brugal Anejo.1750-6</v>
      </c>
      <c r="B6" s="12" t="s">
        <v>10</v>
      </c>
      <c r="C6" s="13" t="s">
        <v>216</v>
      </c>
      <c r="D6" s="14" t="s">
        <v>17</v>
      </c>
      <c r="E6" s="14" t="s">
        <v>12</v>
      </c>
      <c r="F6" s="12" t="s">
        <v>13</v>
      </c>
      <c r="G6" s="12" t="s">
        <v>22</v>
      </c>
      <c r="H6" s="15">
        <v>107.21</v>
      </c>
      <c r="I6" s="35" t="s">
        <v>19</v>
      </c>
      <c r="J6" s="6">
        <f>IFERROR(VLOOKUP("Connecticut"&amp;A6&amp;"FOB",'[2]FY1920 Pricing'!$B:$V,21,0),0)</f>
        <v>107.21</v>
      </c>
      <c r="K6" s="34">
        <f t="shared" si="1"/>
        <v>0</v>
      </c>
      <c r="M6" s="6" t="str">
        <f t="shared" si="0"/>
        <v>Brugal Anejo.1750-6</v>
      </c>
      <c r="N6" s="34" t="e">
        <f>VLOOKUP(M6,[3]Report!$B:$V,21,0)</f>
        <v>#N/A</v>
      </c>
      <c r="O6" s="34" t="e">
        <f t="shared" si="2"/>
        <v>#N/A</v>
      </c>
      <c r="P6" s="34"/>
    </row>
    <row r="7" spans="1:16" ht="14.4" customHeight="1" x14ac:dyDescent="0.3">
      <c r="A7" s="6" t="str">
        <f>VLOOKUP(_xlfn.NUMBERVALUE(LEFT(C7,8)),[1]SKUs!$A:$G,7,0)</f>
        <v>Brugal Anejo.50-120</v>
      </c>
      <c r="B7" s="12" t="s">
        <v>10</v>
      </c>
      <c r="C7" s="13" t="s">
        <v>217</v>
      </c>
      <c r="D7" s="14" t="s">
        <v>17</v>
      </c>
      <c r="E7" s="14" t="s">
        <v>12</v>
      </c>
      <c r="F7" s="12" t="s">
        <v>13</v>
      </c>
      <c r="G7" s="12" t="s">
        <v>23</v>
      </c>
      <c r="H7" s="15">
        <v>99.98</v>
      </c>
      <c r="I7" s="35" t="s">
        <v>19</v>
      </c>
      <c r="J7" s="6">
        <f>IFERROR(VLOOKUP("Connecticut"&amp;A7&amp;"FOB",'[2]FY1920 Pricing'!$B:$V,21,0),0)</f>
        <v>0</v>
      </c>
      <c r="K7" s="34">
        <f t="shared" si="1"/>
        <v>-99.98</v>
      </c>
      <c r="M7" s="6" t="str">
        <f t="shared" si="0"/>
        <v>Brugal Anejo.50-120</v>
      </c>
      <c r="N7" s="34" t="e">
        <f>VLOOKUP(M7,[3]Report!$B:$V,21,0)</f>
        <v>#N/A</v>
      </c>
      <c r="O7" s="34" t="e">
        <f t="shared" si="2"/>
        <v>#N/A</v>
      </c>
      <c r="P7" s="34"/>
    </row>
    <row r="8" spans="1:16" ht="14.4" customHeight="1" x14ac:dyDescent="0.3">
      <c r="A8" s="6" t="str">
        <f>VLOOKUP(_xlfn.NUMBERVALUE(LEFT(C8,8)),[1]SKUs!$A:$G,7,0)</f>
        <v>Brugal Anejo.1000-12</v>
      </c>
      <c r="B8" s="16" t="s">
        <v>10</v>
      </c>
      <c r="C8" s="13" t="s">
        <v>218</v>
      </c>
      <c r="D8" s="17" t="s">
        <v>24</v>
      </c>
      <c r="E8" s="17" t="s">
        <v>12</v>
      </c>
      <c r="F8" s="16" t="s">
        <v>13</v>
      </c>
      <c r="G8" s="16" t="s">
        <v>18</v>
      </c>
      <c r="H8" s="18">
        <v>108.25</v>
      </c>
      <c r="I8" s="35" t="s">
        <v>19</v>
      </c>
      <c r="J8" s="6">
        <f>IFERROR(VLOOKUP("Connecticut"&amp;A8&amp;"FOB",'[2]FY1920 Pricing'!$B:$V,21,0),0)</f>
        <v>149.49</v>
      </c>
      <c r="K8" s="34">
        <f t="shared" si="1"/>
        <v>41.240000000000009</v>
      </c>
      <c r="M8" s="6" t="str">
        <f t="shared" si="0"/>
        <v>Brugal Anejo.1000-12</v>
      </c>
    </row>
    <row r="9" spans="1:16" ht="14.4" customHeight="1" x14ac:dyDescent="0.3">
      <c r="A9" s="6" t="str">
        <f>VLOOKUP(_xlfn.NUMBERVALUE(LEFT(C9,8)),[1]SKUs!$A:$G,7,0)</f>
        <v>Brugal Anejo.375-24</v>
      </c>
      <c r="B9" s="16" t="s">
        <v>10</v>
      </c>
      <c r="C9" s="13" t="s">
        <v>219</v>
      </c>
      <c r="D9" s="17" t="s">
        <v>24</v>
      </c>
      <c r="E9" s="17" t="s">
        <v>12</v>
      </c>
      <c r="F9" s="16" t="s">
        <v>13</v>
      </c>
      <c r="G9" s="16" t="s">
        <v>20</v>
      </c>
      <c r="H9" s="18">
        <v>102</v>
      </c>
      <c r="I9" s="35" t="s">
        <v>19</v>
      </c>
      <c r="J9" s="6">
        <f>IFERROR(VLOOKUP("Connecticut"&amp;A9&amp;"FOB",'[2]FY1920 Pricing'!$B:$V,21,0),0)</f>
        <v>134.68</v>
      </c>
      <c r="K9" s="34">
        <f t="shared" si="1"/>
        <v>32.680000000000007</v>
      </c>
      <c r="M9" s="6" t="str">
        <f t="shared" si="0"/>
        <v>Brugal Anejo.375-24</v>
      </c>
    </row>
    <row r="10" spans="1:16" ht="14.4" customHeight="1" x14ac:dyDescent="0.3">
      <c r="A10" s="6" t="str">
        <f>VLOOKUP(_xlfn.NUMBERVALUE(LEFT(C10,8)),[1]SKUs!$A:$G,7,0)</f>
        <v>Brugal Anejo.750-12</v>
      </c>
      <c r="B10" s="16" t="s">
        <v>10</v>
      </c>
      <c r="C10" s="13" t="s">
        <v>220</v>
      </c>
      <c r="D10" s="17" t="s">
        <v>24</v>
      </c>
      <c r="E10" s="17" t="s">
        <v>12</v>
      </c>
      <c r="F10" s="16" t="s">
        <v>13</v>
      </c>
      <c r="G10" s="16" t="s">
        <v>21</v>
      </c>
      <c r="H10" s="18">
        <v>92.5</v>
      </c>
      <c r="I10" s="35" t="s">
        <v>19</v>
      </c>
      <c r="J10" s="6">
        <f>IFERROR(VLOOKUP("Connecticut"&amp;A10&amp;"FOB",'[2]FY1920 Pricing'!$B:$V,21,0),0)</f>
        <v>125.18</v>
      </c>
      <c r="K10" s="34">
        <f t="shared" si="1"/>
        <v>32.680000000000007</v>
      </c>
      <c r="M10" s="6" t="str">
        <f t="shared" si="0"/>
        <v>Brugal Anejo.750-12</v>
      </c>
    </row>
    <row r="11" spans="1:16" ht="14.4" customHeight="1" x14ac:dyDescent="0.3">
      <c r="A11" s="6" t="str">
        <f>VLOOKUP(_xlfn.NUMBERVALUE(LEFT(C11,8)),[1]SKUs!$A:$G,7,0)</f>
        <v>Brugal Anejo.1750-6</v>
      </c>
      <c r="B11" s="16" t="s">
        <v>10</v>
      </c>
      <c r="C11" s="13" t="s">
        <v>221</v>
      </c>
      <c r="D11" s="17" t="s">
        <v>24</v>
      </c>
      <c r="E11" s="17" t="s">
        <v>12</v>
      </c>
      <c r="F11" s="16" t="s">
        <v>13</v>
      </c>
      <c r="G11" s="16" t="s">
        <v>22</v>
      </c>
      <c r="H11" s="18">
        <v>70.25</v>
      </c>
      <c r="I11" s="35" t="s">
        <v>19</v>
      </c>
      <c r="J11" s="6">
        <f>IFERROR(VLOOKUP("Connecticut"&amp;A11&amp;"FOB",'[2]FY1920 Pricing'!$B:$V,21,0),0)</f>
        <v>107.21</v>
      </c>
      <c r="K11" s="34">
        <f t="shared" si="1"/>
        <v>36.959999999999994</v>
      </c>
      <c r="M11" s="6" t="str">
        <f t="shared" si="0"/>
        <v>Brugal Anejo.1750-6</v>
      </c>
    </row>
    <row r="12" spans="1:16" ht="14.4" customHeight="1" x14ac:dyDescent="0.3">
      <c r="A12" s="6" t="str">
        <f>VLOOKUP(_xlfn.NUMBERVALUE(LEFT(C12,8)),[1]SKUs!$A:$G,7,0)</f>
        <v>Brugal Anejo.50-120</v>
      </c>
      <c r="B12" s="16" t="s">
        <v>10</v>
      </c>
      <c r="C12" s="13" t="s">
        <v>222</v>
      </c>
      <c r="D12" s="17" t="s">
        <v>24</v>
      </c>
      <c r="E12" s="17" t="s">
        <v>12</v>
      </c>
      <c r="F12" s="16" t="s">
        <v>13</v>
      </c>
      <c r="G12" s="16" t="s">
        <v>23</v>
      </c>
      <c r="H12" s="18">
        <v>75.86</v>
      </c>
      <c r="I12" s="35" t="s">
        <v>19</v>
      </c>
      <c r="J12" s="6">
        <f>IFERROR(VLOOKUP("Connecticut"&amp;A12&amp;"FOB",'[2]FY1920 Pricing'!$B:$V,21,0),0)</f>
        <v>0</v>
      </c>
      <c r="K12" s="34">
        <f t="shared" si="1"/>
        <v>-75.86</v>
      </c>
      <c r="M12" s="6" t="str">
        <f t="shared" si="0"/>
        <v>Brugal Anejo.50-120</v>
      </c>
    </row>
    <row r="13" spans="1:16" ht="14.4" customHeight="1" x14ac:dyDescent="0.3">
      <c r="A13" s="6" t="str">
        <f>VLOOKUP(_xlfn.NUMBERVALUE(LEFT(C13,8)),[1]SKUs!$A:$G,7,0)</f>
        <v>Brugal Extra Dry.375-24</v>
      </c>
      <c r="B13" s="12" t="s">
        <v>10</v>
      </c>
      <c r="C13" s="13" t="s">
        <v>223</v>
      </c>
      <c r="D13" s="14" t="s">
        <v>25</v>
      </c>
      <c r="E13" s="14" t="s">
        <v>12</v>
      </c>
      <c r="F13" s="12" t="s">
        <v>13</v>
      </c>
      <c r="G13" s="12" t="s">
        <v>20</v>
      </c>
      <c r="H13" s="15">
        <v>134.68</v>
      </c>
      <c r="I13" s="35" t="s">
        <v>26</v>
      </c>
      <c r="J13" s="6">
        <f>IFERROR(VLOOKUP("Connecticut"&amp;A13&amp;"FOB",'[2]FY1920 Pricing'!$B:$V,21,0),0)</f>
        <v>134.68</v>
      </c>
      <c r="K13" s="34">
        <f t="shared" si="1"/>
        <v>0</v>
      </c>
      <c r="M13" s="6" t="str">
        <f t="shared" si="0"/>
        <v>Brugal Extra Dry.375-24</v>
      </c>
      <c r="N13" s="34" t="e">
        <f>VLOOKUP(M13,[3]Report!$B:$V,21,0)</f>
        <v>#N/A</v>
      </c>
      <c r="O13" s="34" t="e">
        <f t="shared" ref="O13:O16" si="3">N13-H13</f>
        <v>#N/A</v>
      </c>
      <c r="P13" s="34"/>
    </row>
    <row r="14" spans="1:16" ht="14.4" customHeight="1" x14ac:dyDescent="0.3">
      <c r="A14" s="6" t="str">
        <f>VLOOKUP(_xlfn.NUMBERVALUE(LEFT(C14,8)),[1]SKUs!$A:$G,7,0)</f>
        <v>Brugal Extra Dry.750-12</v>
      </c>
      <c r="B14" s="12" t="s">
        <v>10</v>
      </c>
      <c r="C14" s="13" t="s">
        <v>224</v>
      </c>
      <c r="D14" s="14" t="s">
        <v>25</v>
      </c>
      <c r="E14" s="14" t="s">
        <v>12</v>
      </c>
      <c r="F14" s="12" t="s">
        <v>13</v>
      </c>
      <c r="G14" s="12" t="s">
        <v>21</v>
      </c>
      <c r="H14" s="15">
        <v>125.18</v>
      </c>
      <c r="I14" s="35" t="s">
        <v>26</v>
      </c>
      <c r="J14" s="6">
        <f>IFERROR(VLOOKUP("Connecticut"&amp;A14&amp;"FOB",'[2]FY1920 Pricing'!$B:$V,21,0),0)</f>
        <v>125.18</v>
      </c>
      <c r="K14" s="34">
        <f t="shared" si="1"/>
        <v>0</v>
      </c>
      <c r="M14" s="6" t="str">
        <f t="shared" si="0"/>
        <v>Brugal Extra Dry.750-12</v>
      </c>
      <c r="N14" s="34" t="e">
        <f>VLOOKUP(M14,[3]Report!$B:$V,21,0)</f>
        <v>#N/A</v>
      </c>
      <c r="O14" s="34" t="e">
        <f t="shared" si="3"/>
        <v>#N/A</v>
      </c>
      <c r="P14" s="34"/>
    </row>
    <row r="15" spans="1:16" ht="14.4" customHeight="1" x14ac:dyDescent="0.3">
      <c r="A15" s="6" t="str">
        <f>VLOOKUP(_xlfn.NUMBERVALUE(LEFT(C15,8)),[1]SKUs!$A:$G,7,0)</f>
        <v>Brugal Extra Dry.1000-12</v>
      </c>
      <c r="B15" s="12" t="s">
        <v>10</v>
      </c>
      <c r="C15" s="13" t="s">
        <v>225</v>
      </c>
      <c r="D15" s="14" t="s">
        <v>25</v>
      </c>
      <c r="E15" s="14" t="s">
        <v>12</v>
      </c>
      <c r="F15" s="12" t="s">
        <v>13</v>
      </c>
      <c r="G15" s="12" t="s">
        <v>18</v>
      </c>
      <c r="H15" s="15">
        <v>149.49</v>
      </c>
      <c r="I15" s="35" t="s">
        <v>26</v>
      </c>
      <c r="J15" s="6">
        <f>IFERROR(VLOOKUP("Connecticut"&amp;A15&amp;"FOB",'[2]FY1920 Pricing'!$B:$V,21,0),0)</f>
        <v>149.49</v>
      </c>
      <c r="K15" s="34">
        <f t="shared" si="1"/>
        <v>0</v>
      </c>
      <c r="M15" s="6" t="str">
        <f t="shared" si="0"/>
        <v>Brugal Extra Dry.1000-12</v>
      </c>
      <c r="N15" s="34" t="e">
        <f>VLOOKUP(M15,[3]Report!$B:$V,21,0)</f>
        <v>#N/A</v>
      </c>
      <c r="O15" s="34" t="e">
        <f t="shared" si="3"/>
        <v>#N/A</v>
      </c>
      <c r="P15" s="34"/>
    </row>
    <row r="16" spans="1:16" ht="14.4" customHeight="1" x14ac:dyDescent="0.3">
      <c r="A16" s="6" t="str">
        <f>VLOOKUP(_xlfn.NUMBERVALUE(LEFT(C16,8)),[1]SKUs!$A:$G,7,0)</f>
        <v>Brugal Extra Dry.1750-6</v>
      </c>
      <c r="B16" s="12" t="s">
        <v>10</v>
      </c>
      <c r="C16" s="13" t="s">
        <v>226</v>
      </c>
      <c r="D16" s="14" t="s">
        <v>25</v>
      </c>
      <c r="E16" s="14" t="s">
        <v>12</v>
      </c>
      <c r="F16" s="12" t="s">
        <v>13</v>
      </c>
      <c r="G16" s="12" t="s">
        <v>22</v>
      </c>
      <c r="H16" s="15">
        <v>107.21</v>
      </c>
      <c r="I16" s="35" t="s">
        <v>26</v>
      </c>
      <c r="J16" s="6">
        <f>IFERROR(VLOOKUP("Connecticut"&amp;A16&amp;"FOB",'[2]FY1920 Pricing'!$B:$V,21,0),0)</f>
        <v>107.21</v>
      </c>
      <c r="K16" s="34">
        <f t="shared" si="1"/>
        <v>0</v>
      </c>
      <c r="M16" s="6" t="str">
        <f t="shared" si="0"/>
        <v>Brugal Extra Dry.1750-6</v>
      </c>
      <c r="N16" s="34" t="e">
        <f>VLOOKUP(M16,[3]Report!$B:$V,21,0)</f>
        <v>#N/A</v>
      </c>
      <c r="O16" s="34" t="e">
        <f t="shared" si="3"/>
        <v>#N/A</v>
      </c>
      <c r="P16" s="34"/>
    </row>
    <row r="17" spans="1:16" ht="14.4" customHeight="1" x14ac:dyDescent="0.3">
      <c r="A17" s="6" t="str">
        <f>VLOOKUP(_xlfn.NUMBERVALUE(LEFT(C17,8)),[1]SKUs!$A:$G,7,0)</f>
        <v>Brugal Extra Dry.375-24</v>
      </c>
      <c r="B17" s="16" t="s">
        <v>10</v>
      </c>
      <c r="C17" s="13" t="s">
        <v>227</v>
      </c>
      <c r="D17" s="17" t="s">
        <v>27</v>
      </c>
      <c r="E17" s="17" t="s">
        <v>12</v>
      </c>
      <c r="F17" s="16" t="s">
        <v>13</v>
      </c>
      <c r="G17" s="16" t="s">
        <v>20</v>
      </c>
      <c r="H17" s="18">
        <v>102</v>
      </c>
      <c r="I17" s="35" t="s">
        <v>26</v>
      </c>
      <c r="J17" s="6">
        <f>IFERROR(VLOOKUP("Connecticut"&amp;A17&amp;"FOB",'[2]FY1920 Pricing'!$B:$V,21,0),0)</f>
        <v>134.68</v>
      </c>
      <c r="K17" s="34">
        <f t="shared" si="1"/>
        <v>32.680000000000007</v>
      </c>
      <c r="M17" s="6" t="str">
        <f t="shared" si="0"/>
        <v>Brugal Extra Dry.375-24</v>
      </c>
    </row>
    <row r="18" spans="1:16" ht="14.4" customHeight="1" x14ac:dyDescent="0.3">
      <c r="A18" s="6" t="str">
        <f>VLOOKUP(_xlfn.NUMBERVALUE(LEFT(C18,8)),[1]SKUs!$A:$G,7,0)</f>
        <v>Brugal Extra Dry.750-12</v>
      </c>
      <c r="B18" s="16" t="s">
        <v>10</v>
      </c>
      <c r="C18" s="13" t="s">
        <v>228</v>
      </c>
      <c r="D18" s="17" t="s">
        <v>27</v>
      </c>
      <c r="E18" s="17" t="s">
        <v>12</v>
      </c>
      <c r="F18" s="16" t="s">
        <v>13</v>
      </c>
      <c r="G18" s="16" t="s">
        <v>21</v>
      </c>
      <c r="H18" s="18">
        <v>92.5</v>
      </c>
      <c r="I18" s="35" t="s">
        <v>26</v>
      </c>
      <c r="J18" s="6">
        <f>IFERROR(VLOOKUP("Connecticut"&amp;A18&amp;"FOB",'[2]FY1920 Pricing'!$B:$V,21,0),0)</f>
        <v>125.18</v>
      </c>
      <c r="K18" s="34">
        <f t="shared" si="1"/>
        <v>32.680000000000007</v>
      </c>
      <c r="M18" s="6" t="str">
        <f t="shared" si="0"/>
        <v>Brugal Extra Dry.750-12</v>
      </c>
    </row>
    <row r="19" spans="1:16" ht="14.4" customHeight="1" x14ac:dyDescent="0.3">
      <c r="A19" s="6" t="str">
        <f>VLOOKUP(_xlfn.NUMBERVALUE(LEFT(C19,8)),[1]SKUs!$A:$G,7,0)</f>
        <v>Brugal Extra Dry.1000-12</v>
      </c>
      <c r="B19" s="16" t="s">
        <v>10</v>
      </c>
      <c r="C19" s="13" t="s">
        <v>229</v>
      </c>
      <c r="D19" s="17" t="s">
        <v>27</v>
      </c>
      <c r="E19" s="17" t="s">
        <v>12</v>
      </c>
      <c r="F19" s="16" t="s">
        <v>13</v>
      </c>
      <c r="G19" s="16" t="s">
        <v>18</v>
      </c>
      <c r="H19" s="18">
        <v>108.25</v>
      </c>
      <c r="I19" s="35" t="s">
        <v>26</v>
      </c>
      <c r="J19" s="6">
        <f>IFERROR(VLOOKUP("Connecticut"&amp;A19&amp;"FOB",'[2]FY1920 Pricing'!$B:$V,21,0),0)</f>
        <v>149.49</v>
      </c>
      <c r="K19" s="34">
        <f t="shared" si="1"/>
        <v>41.240000000000009</v>
      </c>
      <c r="M19" s="6" t="str">
        <f t="shared" si="0"/>
        <v>Brugal Extra Dry.1000-12</v>
      </c>
    </row>
    <row r="20" spans="1:16" ht="14.4" customHeight="1" x14ac:dyDescent="0.3">
      <c r="A20" s="6" t="str">
        <f>VLOOKUP(_xlfn.NUMBERVALUE(LEFT(C20,8)),[1]SKUs!$A:$G,7,0)</f>
        <v>Brugal Extra Dry.1750-6</v>
      </c>
      <c r="B20" s="16" t="s">
        <v>10</v>
      </c>
      <c r="C20" s="13" t="s">
        <v>230</v>
      </c>
      <c r="D20" s="17" t="s">
        <v>27</v>
      </c>
      <c r="E20" s="17" t="s">
        <v>12</v>
      </c>
      <c r="F20" s="16" t="s">
        <v>13</v>
      </c>
      <c r="G20" s="16" t="s">
        <v>22</v>
      </c>
      <c r="H20" s="18">
        <v>70.25</v>
      </c>
      <c r="I20" s="35" t="s">
        <v>26</v>
      </c>
      <c r="J20" s="6">
        <f>IFERROR(VLOOKUP("Connecticut"&amp;A20&amp;"FOB",'[2]FY1920 Pricing'!$B:$V,21,0),0)</f>
        <v>107.21</v>
      </c>
      <c r="K20" s="34">
        <f t="shared" si="1"/>
        <v>36.959999999999994</v>
      </c>
      <c r="M20" s="6" t="str">
        <f t="shared" si="0"/>
        <v>Brugal Extra Dry.1750-6</v>
      </c>
    </row>
    <row r="21" spans="1:16" ht="14.4" customHeight="1" x14ac:dyDescent="0.3">
      <c r="A21" s="6" t="str">
        <f>VLOOKUP(_xlfn.NUMBERVALUE(LEFT(C21,8)),[1]SKUs!$A:$G,7,0)</f>
        <v>Brugal Extra Viejo.750-12</v>
      </c>
      <c r="B21" s="12" t="s">
        <v>10</v>
      </c>
      <c r="C21" s="13" t="s">
        <v>231</v>
      </c>
      <c r="D21" s="14" t="s">
        <v>28</v>
      </c>
      <c r="E21" s="14" t="s">
        <v>12</v>
      </c>
      <c r="F21" s="12" t="s">
        <v>13</v>
      </c>
      <c r="G21" s="12" t="s">
        <v>21</v>
      </c>
      <c r="H21" s="15">
        <v>164.93</v>
      </c>
      <c r="I21" s="35" t="s">
        <v>404</v>
      </c>
      <c r="J21" s="6">
        <f>IFERROR(VLOOKUP("Connecticut"&amp;A21&amp;"FOB",'[2]FY1920 Pricing'!$B:$V,21,0),0)</f>
        <v>164.93</v>
      </c>
      <c r="K21" s="34">
        <f t="shared" si="1"/>
        <v>0</v>
      </c>
      <c r="M21" s="6" t="str">
        <f t="shared" si="0"/>
        <v>Brugal Extra Viejo.750-12</v>
      </c>
      <c r="N21" s="34" t="e">
        <f>VLOOKUP(M21,[3]Report!$B:$V,21,0)</f>
        <v>#N/A</v>
      </c>
      <c r="O21" s="34" t="e">
        <f t="shared" ref="O21:O22" si="4">N21-H21</f>
        <v>#N/A</v>
      </c>
      <c r="P21" s="34"/>
    </row>
    <row r="22" spans="1:16" ht="14.4" customHeight="1" x14ac:dyDescent="0.3">
      <c r="A22" s="6" t="str">
        <f>VLOOKUP(_xlfn.NUMBERVALUE(LEFT(C22,8)),[1]SKUs!$A:$G,7,0)</f>
        <v>Brugal Extra Viejo.1000-12</v>
      </c>
      <c r="B22" s="12" t="s">
        <v>10</v>
      </c>
      <c r="C22" s="13" t="s">
        <v>232</v>
      </c>
      <c r="D22" s="14" t="s">
        <v>28</v>
      </c>
      <c r="E22" s="14" t="s">
        <v>12</v>
      </c>
      <c r="F22" s="12" t="s">
        <v>13</v>
      </c>
      <c r="G22" s="12" t="s">
        <v>18</v>
      </c>
      <c r="H22" s="15">
        <v>195.49</v>
      </c>
      <c r="I22" s="35" t="s">
        <v>404</v>
      </c>
      <c r="J22" s="6">
        <f>IFERROR(VLOOKUP("Connecticut"&amp;A22&amp;"FOB",'[2]FY1920 Pricing'!$B:$V,21,0),0)</f>
        <v>195.49</v>
      </c>
      <c r="K22" s="34">
        <f t="shared" si="1"/>
        <v>0</v>
      </c>
      <c r="M22" s="6" t="str">
        <f t="shared" si="0"/>
        <v>Brugal Extra Viejo.1000-12</v>
      </c>
      <c r="N22" s="34" t="e">
        <f>VLOOKUP(M22,[3]Report!$B:$V,21,0)</f>
        <v>#N/A</v>
      </c>
      <c r="O22" s="34" t="e">
        <f t="shared" si="4"/>
        <v>#N/A</v>
      </c>
      <c r="P22" s="34"/>
    </row>
    <row r="23" spans="1:16" ht="14.4" customHeight="1" x14ac:dyDescent="0.3">
      <c r="A23" s="6" t="str">
        <f>VLOOKUP(_xlfn.NUMBERVALUE(LEFT(C23,8)),[1]SKUs!$A:$G,7,0)</f>
        <v>Brugal Extra Viejo.750-12</v>
      </c>
      <c r="B23" s="16" t="s">
        <v>10</v>
      </c>
      <c r="C23" s="13" t="s">
        <v>233</v>
      </c>
      <c r="D23" s="17" t="s">
        <v>29</v>
      </c>
      <c r="E23" s="17" t="s">
        <v>12</v>
      </c>
      <c r="F23" s="16" t="s">
        <v>13</v>
      </c>
      <c r="G23" s="16" t="s">
        <v>21</v>
      </c>
      <c r="H23" s="18">
        <v>132.25</v>
      </c>
      <c r="I23" s="35" t="s">
        <v>404</v>
      </c>
      <c r="J23" s="6">
        <f>IFERROR(VLOOKUP("Connecticut"&amp;A23&amp;"FOB",'[2]FY1920 Pricing'!$B:$V,21,0),0)</f>
        <v>164.93</v>
      </c>
      <c r="K23" s="34">
        <f t="shared" si="1"/>
        <v>32.680000000000007</v>
      </c>
      <c r="M23" s="6" t="str">
        <f t="shared" si="0"/>
        <v>Brugal Extra Viejo.750-12</v>
      </c>
    </row>
    <row r="24" spans="1:16" ht="14.4" customHeight="1" x14ac:dyDescent="0.3">
      <c r="A24" s="6" t="str">
        <f>VLOOKUP(_xlfn.NUMBERVALUE(LEFT(C24,8)),[1]SKUs!$A:$G,7,0)</f>
        <v>Brugal Extra Viejo.1000-12</v>
      </c>
      <c r="B24" s="16" t="s">
        <v>10</v>
      </c>
      <c r="C24" s="13" t="s">
        <v>234</v>
      </c>
      <c r="D24" s="17" t="s">
        <v>29</v>
      </c>
      <c r="E24" s="17" t="s">
        <v>12</v>
      </c>
      <c r="F24" s="16" t="s">
        <v>13</v>
      </c>
      <c r="G24" s="16" t="s">
        <v>18</v>
      </c>
      <c r="H24" s="18">
        <v>154.25</v>
      </c>
      <c r="I24" s="35" t="s">
        <v>404</v>
      </c>
      <c r="J24" s="6">
        <f>IFERROR(VLOOKUP("Connecticut"&amp;A24&amp;"FOB",'[2]FY1920 Pricing'!$B:$V,21,0),0)</f>
        <v>195.49</v>
      </c>
      <c r="K24" s="34">
        <f t="shared" si="1"/>
        <v>41.240000000000009</v>
      </c>
      <c r="M24" s="6" t="str">
        <f t="shared" si="0"/>
        <v>Brugal Extra Viejo.1000-12</v>
      </c>
    </row>
    <row r="25" spans="1:16" ht="15.75" customHeight="1" x14ac:dyDescent="0.3">
      <c r="A25" s="6" t="str">
        <f>VLOOKUP(_xlfn.NUMBERVALUE(LEFT(C25,8)),[1]SKUs!$A:$G,7,0)</f>
        <v>Brugal 1888.750-6</v>
      </c>
      <c r="B25" s="12" t="s">
        <v>10</v>
      </c>
      <c r="C25" s="13" t="s">
        <v>266</v>
      </c>
      <c r="D25" s="14" t="s">
        <v>11</v>
      </c>
      <c r="E25" s="14" t="s">
        <v>12</v>
      </c>
      <c r="F25" s="12" t="s">
        <v>13</v>
      </c>
      <c r="G25" s="12" t="s">
        <v>14</v>
      </c>
      <c r="H25" s="15">
        <v>118.46</v>
      </c>
      <c r="I25" s="35" t="s">
        <v>15</v>
      </c>
      <c r="J25" s="6">
        <f>IFERROR(VLOOKUP("Connecticut"&amp;A25&amp;"FOB",'[2]FY1920 Pricing'!$B:$V,21,0),0)</f>
        <v>118.46</v>
      </c>
      <c r="K25" s="34">
        <f t="shared" si="1"/>
        <v>0</v>
      </c>
      <c r="M25" s="6" t="str">
        <f t="shared" si="0"/>
        <v>Brugal 1888.750-6</v>
      </c>
      <c r="N25" s="34" t="e">
        <f>VLOOKUP(M25,[3]Report!$B:$V,21,0)</f>
        <v>#N/A</v>
      </c>
      <c r="O25" s="34" t="e">
        <f>N25-H25</f>
        <v>#N/A</v>
      </c>
      <c r="P25" s="34"/>
    </row>
    <row r="26" spans="1:16" ht="14.4" customHeight="1" x14ac:dyDescent="0.3">
      <c r="A26" s="6" t="str">
        <f>VLOOKUP(_xlfn.NUMBERVALUE(LEFT(C26,8)),[1]SKUs!$A:$G,7,0)</f>
        <v>Brugal 1888.750-6</v>
      </c>
      <c r="B26" s="16" t="s">
        <v>10</v>
      </c>
      <c r="C26" s="13" t="s">
        <v>267</v>
      </c>
      <c r="D26" s="17" t="s">
        <v>16</v>
      </c>
      <c r="E26" s="17" t="s">
        <v>12</v>
      </c>
      <c r="F26" s="16" t="s">
        <v>13</v>
      </c>
      <c r="G26" s="16" t="s">
        <v>14</v>
      </c>
      <c r="H26" s="18">
        <v>98.62</v>
      </c>
      <c r="I26" s="35" t="s">
        <v>15</v>
      </c>
      <c r="J26" s="6">
        <f>IFERROR(VLOOKUP("Connecticut"&amp;A26&amp;"FOB",'[2]FY1920 Pricing'!$B:$V,21,0),0)</f>
        <v>118.46</v>
      </c>
      <c r="K26" s="34">
        <f t="shared" si="1"/>
        <v>19.839999999999989</v>
      </c>
      <c r="M26" s="6" t="str">
        <f t="shared" si="0"/>
        <v>Brugal 1888.750-6</v>
      </c>
    </row>
    <row r="27" spans="1:16" ht="15" customHeight="1" x14ac:dyDescent="0.3">
      <c r="A27" s="6" t="str">
        <f>VLOOKUP(_xlfn.NUMBERVALUE(LEFT(C27,8)),[1]SKUs!$A:$G,7,0)</f>
        <v>HP Magnus.750-6</v>
      </c>
      <c r="B27" s="12" t="s">
        <v>10</v>
      </c>
      <c r="C27" s="22" t="s">
        <v>272</v>
      </c>
      <c r="D27" s="14" t="s">
        <v>77</v>
      </c>
      <c r="E27" s="14" t="s">
        <v>30</v>
      </c>
      <c r="F27" s="12" t="s">
        <v>13</v>
      </c>
      <c r="G27" s="12" t="s">
        <v>14</v>
      </c>
      <c r="H27" s="15">
        <f>H28-7</f>
        <v>142.81</v>
      </c>
      <c r="I27" s="35" t="s">
        <v>78</v>
      </c>
      <c r="J27" s="6">
        <f>IFERROR(VLOOKUP("Connecticut"&amp;A27&amp;"FOB",'[2]FY1920 Pricing'!$B:$V,21,0),0)</f>
        <v>137.84</v>
      </c>
      <c r="K27" s="34">
        <f t="shared" si="1"/>
        <v>-4.9699999999999989</v>
      </c>
      <c r="M27" s="6" t="str">
        <f t="shared" si="0"/>
        <v>HP Magnus.750-6</v>
      </c>
    </row>
    <row r="28" spans="1:16" ht="15" customHeight="1" x14ac:dyDescent="0.3">
      <c r="A28" s="6" t="s">
        <v>503</v>
      </c>
      <c r="B28" s="12" t="s">
        <v>10</v>
      </c>
      <c r="C28" s="22" t="s">
        <v>273</v>
      </c>
      <c r="D28" s="14" t="s">
        <v>79</v>
      </c>
      <c r="E28" s="14" t="s">
        <v>30</v>
      </c>
      <c r="F28" s="12" t="s">
        <v>13</v>
      </c>
      <c r="G28" s="12" t="s">
        <v>14</v>
      </c>
      <c r="H28" s="15">
        <f>149.81</f>
        <v>149.81</v>
      </c>
      <c r="I28" s="35" t="s">
        <v>78</v>
      </c>
      <c r="J28" s="6">
        <f>IFERROR(VLOOKUP("Connecticut"&amp;A28&amp;"FOB",'[2]FY1920 Pricing'!$B:$V,21,0),0)</f>
        <v>137.84</v>
      </c>
      <c r="K28" s="34">
        <f t="shared" si="1"/>
        <v>-11.969999999999999</v>
      </c>
      <c r="M28" s="6" t="str">
        <f t="shared" ref="M28" si="5">A28</f>
        <v>HP Magnus.750-6</v>
      </c>
      <c r="N28" s="34" t="e">
        <f>VLOOKUP(M28,[4]Report!$A:$AR,21,0)</f>
        <v>#N/A</v>
      </c>
      <c r="O28" s="34" t="e">
        <f t="shared" ref="O28:O29" si="6">N28-H28</f>
        <v>#N/A</v>
      </c>
      <c r="P28" s="34"/>
    </row>
    <row r="29" spans="1:16" ht="15" customHeight="1" x14ac:dyDescent="0.3">
      <c r="A29" s="6" t="str">
        <f>VLOOKUP(_xlfn.NUMBERVALUE(LEFT(C29,8)),[1]SKUs!$A:$G,7,0)</f>
        <v>HP 12YO.750-6</v>
      </c>
      <c r="B29" s="12" t="s">
        <v>10</v>
      </c>
      <c r="C29" s="22" t="s">
        <v>274</v>
      </c>
      <c r="D29" s="14" t="s">
        <v>80</v>
      </c>
      <c r="E29" s="14" t="s">
        <v>30</v>
      </c>
      <c r="F29" s="12" t="s">
        <v>13</v>
      </c>
      <c r="G29" s="12" t="s">
        <v>14</v>
      </c>
      <c r="H29" s="15">
        <v>198.25</v>
      </c>
      <c r="I29" s="35" t="s">
        <v>81</v>
      </c>
      <c r="J29" s="6">
        <f>IFERROR(VLOOKUP("Connecticut"&amp;A29&amp;"FOB",'[2]FY1920 Pricing'!$B:$V,21,0),0)</f>
        <v>179.24</v>
      </c>
      <c r="K29" s="34">
        <f t="shared" si="1"/>
        <v>-19.009999999999991</v>
      </c>
      <c r="M29" s="6" t="str">
        <f t="shared" si="0"/>
        <v>HP 12YO.750-6</v>
      </c>
      <c r="N29" s="34" t="e">
        <f>VLOOKUP(M29,[4]Report!$A:$AR,21,0)</f>
        <v>#N/A</v>
      </c>
      <c r="O29" s="34" t="e">
        <f t="shared" si="6"/>
        <v>#N/A</v>
      </c>
      <c r="P29" s="34"/>
    </row>
    <row r="30" spans="1:16" ht="15" customHeight="1" x14ac:dyDescent="0.3">
      <c r="A30" s="6" t="str">
        <f>VLOOKUP(_xlfn.NUMBERVALUE(LEFT(C30,8)),[1]SKUs!$A:$G,7,0)</f>
        <v>HP 12YO.750-6</v>
      </c>
      <c r="B30" s="12" t="s">
        <v>10</v>
      </c>
      <c r="C30" s="22" t="s">
        <v>275</v>
      </c>
      <c r="D30" s="14" t="s">
        <v>82</v>
      </c>
      <c r="E30" s="14" t="s">
        <v>30</v>
      </c>
      <c r="F30" s="12" t="s">
        <v>13</v>
      </c>
      <c r="G30" s="12" t="s">
        <v>14</v>
      </c>
      <c r="H30" s="15">
        <f>H29-7</f>
        <v>191.25</v>
      </c>
      <c r="I30" s="35" t="s">
        <v>81</v>
      </c>
      <c r="J30" s="6">
        <f>IFERROR(VLOOKUP("Connecticut"&amp;A30&amp;"FOB",'[2]FY1920 Pricing'!$B:$V,21,0),0)</f>
        <v>179.24</v>
      </c>
      <c r="K30" s="34">
        <f t="shared" si="1"/>
        <v>-12.009999999999991</v>
      </c>
      <c r="M30" s="6" t="str">
        <f t="shared" si="0"/>
        <v>HP 12YO.750-6</v>
      </c>
    </row>
    <row r="31" spans="1:16" ht="15" customHeight="1" x14ac:dyDescent="0.3">
      <c r="A31" s="6" t="str">
        <f>VLOOKUP(_xlfn.NUMBERVALUE(LEFT(C31,8)),[1]SKUs!$A:$G,7,0)</f>
        <v>HP Valk.750-6</v>
      </c>
      <c r="B31" s="12" t="s">
        <v>10</v>
      </c>
      <c r="C31" s="22" t="s">
        <v>188</v>
      </c>
      <c r="D31" s="14" t="s">
        <v>74</v>
      </c>
      <c r="E31" s="14" t="s">
        <v>30</v>
      </c>
      <c r="F31" s="12" t="s">
        <v>13</v>
      </c>
      <c r="G31" s="12" t="s">
        <v>14</v>
      </c>
      <c r="H31" s="15">
        <v>239.26678849999999</v>
      </c>
      <c r="I31" s="35" t="s">
        <v>75</v>
      </c>
      <c r="J31" s="6">
        <f>IFERROR(VLOOKUP("Connecticut"&amp;A31&amp;"FOB",'[2]FY1920 Pricing'!$B:$V,21,0),0)</f>
        <v>280</v>
      </c>
      <c r="K31" s="34">
        <f t="shared" si="1"/>
        <v>40.73321150000001</v>
      </c>
      <c r="M31" s="6" t="str">
        <f t="shared" si="0"/>
        <v>HP Valk.750-6</v>
      </c>
    </row>
    <row r="32" spans="1:16" ht="15" customHeight="1" x14ac:dyDescent="0.3">
      <c r="A32" s="6" t="s">
        <v>504</v>
      </c>
      <c r="B32" s="12" t="s">
        <v>10</v>
      </c>
      <c r="C32" s="22" t="s">
        <v>189</v>
      </c>
      <c r="D32" s="14" t="s">
        <v>76</v>
      </c>
      <c r="E32" s="14" t="s">
        <v>30</v>
      </c>
      <c r="F32" s="12" t="s">
        <v>13</v>
      </c>
      <c r="G32" s="12" t="s">
        <v>14</v>
      </c>
      <c r="H32" s="15">
        <v>261</v>
      </c>
      <c r="I32" s="35" t="s">
        <v>75</v>
      </c>
      <c r="J32" s="6">
        <f>IFERROR(VLOOKUP("Connecticut"&amp;A32&amp;"FOB",'[2]FY1920 Pricing'!$B:$V,21,0),0)</f>
        <v>280</v>
      </c>
      <c r="K32" s="34">
        <f t="shared" si="1"/>
        <v>19</v>
      </c>
      <c r="M32" s="6" t="str">
        <f t="shared" si="0"/>
        <v>HP Valk.750-6</v>
      </c>
      <c r="N32" s="34" t="e">
        <f>VLOOKUP(M32,[4]Report!$A:$AR,21,0)</f>
        <v>#N/A</v>
      </c>
      <c r="O32" s="34" t="e">
        <f>N32-H32</f>
        <v>#N/A</v>
      </c>
      <c r="P32" s="34"/>
    </row>
    <row r="33" spans="1:16" ht="15" customHeight="1" x14ac:dyDescent="0.3">
      <c r="A33" s="6" t="str">
        <f>VLOOKUP(_xlfn.NUMBERVALUE(LEFT(C33,8)),[1]SKUs!$A:$G,7,0)</f>
        <v>HP Valk.750-6</v>
      </c>
      <c r="B33" s="12" t="s">
        <v>10</v>
      </c>
      <c r="C33" s="22" t="s">
        <v>188</v>
      </c>
      <c r="D33" s="14" t="s">
        <v>142</v>
      </c>
      <c r="E33" s="14" t="s">
        <v>30</v>
      </c>
      <c r="F33" s="12" t="s">
        <v>13</v>
      </c>
      <c r="G33" s="12" t="s">
        <v>14</v>
      </c>
      <c r="H33" s="15">
        <v>239.27</v>
      </c>
      <c r="I33" s="35" t="s">
        <v>143</v>
      </c>
      <c r="J33" s="6">
        <f>IFERROR(VLOOKUP("Connecticut"&amp;A33&amp;"FOB",'[2]FY1920 Pricing'!$B:$V,21,0),0)</f>
        <v>280</v>
      </c>
      <c r="K33" s="34">
        <f t="shared" si="1"/>
        <v>40.72999999999999</v>
      </c>
      <c r="M33" s="6" t="str">
        <f t="shared" si="0"/>
        <v>HP Valk.750-6</v>
      </c>
    </row>
    <row r="34" spans="1:16" ht="15" customHeight="1" x14ac:dyDescent="0.3">
      <c r="A34" s="6" t="s">
        <v>504</v>
      </c>
      <c r="B34" s="12" t="s">
        <v>10</v>
      </c>
      <c r="C34" s="22" t="s">
        <v>189</v>
      </c>
      <c r="D34" s="14" t="s">
        <v>144</v>
      </c>
      <c r="E34" s="14" t="s">
        <v>30</v>
      </c>
      <c r="F34" s="12" t="s">
        <v>13</v>
      </c>
      <c r="G34" s="12" t="s">
        <v>14</v>
      </c>
      <c r="H34" s="15">
        <v>261</v>
      </c>
      <c r="I34" s="35" t="s">
        <v>143</v>
      </c>
      <c r="J34" s="6">
        <f>IFERROR(VLOOKUP("Connecticut"&amp;A34&amp;"FOB",'[2]FY1920 Pricing'!$B:$V,21,0),0)</f>
        <v>280</v>
      </c>
      <c r="K34" s="34">
        <f t="shared" si="1"/>
        <v>19</v>
      </c>
      <c r="M34" s="6" t="str">
        <f t="shared" si="0"/>
        <v>HP Valk.750-6</v>
      </c>
      <c r="N34" s="34" t="e">
        <f>VLOOKUP(M34,[4]Report!$A:$AR,21,0)</f>
        <v>#N/A</v>
      </c>
      <c r="O34" s="34" t="e">
        <f>N34-H34</f>
        <v>#N/A</v>
      </c>
      <c r="P34" s="34"/>
    </row>
    <row r="35" spans="1:16" ht="15" customHeight="1" x14ac:dyDescent="0.3">
      <c r="A35" s="6" t="str">
        <f>VLOOKUP(_xlfn.NUMBERVALUE(LEFT(C35,8)),[1]SKUs!$A:$G,7,0)</f>
        <v>HP Valk.750-6</v>
      </c>
      <c r="B35" s="12" t="s">
        <v>10</v>
      </c>
      <c r="C35" s="22" t="s">
        <v>380</v>
      </c>
      <c r="D35" s="14" t="s">
        <v>376</v>
      </c>
      <c r="E35" s="14" t="s">
        <v>30</v>
      </c>
      <c r="F35" s="12" t="s">
        <v>13</v>
      </c>
      <c r="G35" s="12" t="s">
        <v>14</v>
      </c>
      <c r="H35" s="15">
        <f>H36-7-(7.133*6*0.75*0.47)</f>
        <v>257.91370499999999</v>
      </c>
      <c r="I35" s="35" t="s">
        <v>378</v>
      </c>
      <c r="J35" s="6">
        <f>IFERROR(VLOOKUP("Connecticut"&amp;A35&amp;"FOB",'[2]FY1920 Pricing'!$B:$V,21,0),0)</f>
        <v>280</v>
      </c>
      <c r="K35" s="34">
        <f t="shared" si="1"/>
        <v>22.086295000000007</v>
      </c>
      <c r="M35" s="6" t="str">
        <f t="shared" si="0"/>
        <v>HP Valk.750-6</v>
      </c>
    </row>
    <row r="36" spans="1:16" ht="15" customHeight="1" x14ac:dyDescent="0.3">
      <c r="A36" s="6" t="str">
        <f>VLOOKUP(_xlfn.NUMBERVALUE(LEFT(C36,8)),[1]SKUs!$A:$G,7,0)</f>
        <v>HP Valk.750-6</v>
      </c>
      <c r="B36" s="12" t="s">
        <v>10</v>
      </c>
      <c r="C36" s="22" t="s">
        <v>379</v>
      </c>
      <c r="D36" s="14" t="s">
        <v>377</v>
      </c>
      <c r="E36" s="14" t="s">
        <v>30</v>
      </c>
      <c r="F36" s="12" t="s">
        <v>13</v>
      </c>
      <c r="G36" s="12" t="s">
        <v>14</v>
      </c>
      <c r="H36" s="15">
        <f>280</f>
        <v>280</v>
      </c>
      <c r="I36" s="35" t="s">
        <v>378</v>
      </c>
      <c r="J36" s="6">
        <f>IFERROR(VLOOKUP("Connecticut"&amp;A36&amp;"FOB",'[2]FY1920 Pricing'!$B:$V,21,0),0)</f>
        <v>280</v>
      </c>
      <c r="K36" s="34">
        <f t="shared" si="1"/>
        <v>0</v>
      </c>
      <c r="M36" s="6" t="str">
        <f t="shared" si="0"/>
        <v>HP Valk.750-6</v>
      </c>
      <c r="N36" s="34" t="e">
        <f>VLOOKUP(M36,[4]Report!$A:$AR,21,0)</f>
        <v>#N/A</v>
      </c>
      <c r="O36" s="34" t="e">
        <f>N36-H36</f>
        <v>#N/A</v>
      </c>
      <c r="P36" s="34"/>
    </row>
    <row r="37" spans="1:16" ht="15" customHeight="1" x14ac:dyDescent="0.3">
      <c r="A37" s="6" t="str">
        <f>VLOOKUP(_xlfn.NUMBERVALUE(LEFT(C37,8)),[1]SKUs!$A:$G,7,0)</f>
        <v>HP FullVol/Tattoo.750-6</v>
      </c>
      <c r="B37" s="12" t="s">
        <v>10</v>
      </c>
      <c r="C37" s="22" t="s">
        <v>295</v>
      </c>
      <c r="D37" s="14" t="s">
        <v>110</v>
      </c>
      <c r="E37" s="14" t="s">
        <v>30</v>
      </c>
      <c r="F37" s="12" t="s">
        <v>13</v>
      </c>
      <c r="G37" s="12" t="s">
        <v>14</v>
      </c>
      <c r="H37" s="15">
        <f>H38-7-(7.133*6*0.75*(94.4/200))</f>
        <v>313.84950800000001</v>
      </c>
      <c r="I37" s="35" t="s">
        <v>111</v>
      </c>
      <c r="J37" s="6">
        <f>IFERROR(VLOOKUP("Connecticut"&amp;A37&amp;"FOB",'[2]FY1920 Pricing'!$B:$V,21,0),0)</f>
        <v>336</v>
      </c>
      <c r="K37" s="34">
        <f t="shared" si="1"/>
        <v>22.150491999999986</v>
      </c>
      <c r="M37" s="6" t="str">
        <f t="shared" si="0"/>
        <v>HP FullVol/Tattoo.750-6</v>
      </c>
    </row>
    <row r="38" spans="1:16" ht="15" customHeight="1" x14ac:dyDescent="0.3">
      <c r="A38" s="6" t="str">
        <f>VLOOKUP(_xlfn.NUMBERVALUE(LEFT(C38,8)),[1]SKUs!$A:$G,7,0)</f>
        <v>HP FullVol/Tattoo.750-6</v>
      </c>
      <c r="B38" s="12" t="s">
        <v>10</v>
      </c>
      <c r="C38" s="22" t="s">
        <v>296</v>
      </c>
      <c r="D38" s="14" t="s">
        <v>112</v>
      </c>
      <c r="E38" s="14" t="s">
        <v>30</v>
      </c>
      <c r="F38" s="12" t="s">
        <v>13</v>
      </c>
      <c r="G38" s="12" t="s">
        <v>14</v>
      </c>
      <c r="H38" s="15">
        <v>336</v>
      </c>
      <c r="I38" s="35" t="s">
        <v>111</v>
      </c>
      <c r="J38" s="6">
        <f>IFERROR(VLOOKUP("Connecticut"&amp;A38&amp;"FOB",'[2]FY1920 Pricing'!$B:$V,21,0),0)</f>
        <v>336</v>
      </c>
      <c r="K38" s="34">
        <f t="shared" si="1"/>
        <v>0</v>
      </c>
      <c r="M38" s="6" t="str">
        <f t="shared" si="0"/>
        <v>HP FullVol/Tattoo.750-6</v>
      </c>
      <c r="N38" s="34" t="e">
        <f>VLOOKUP(M38,[4]Report!$A:$AR,21,0)</f>
        <v>#N/A</v>
      </c>
      <c r="O38" s="34" t="e">
        <f>N38-H38</f>
        <v>#N/A</v>
      </c>
      <c r="P38" s="34"/>
    </row>
    <row r="39" spans="1:16" x14ac:dyDescent="0.3">
      <c r="A39" s="6" t="s">
        <v>505</v>
      </c>
      <c r="B39" s="12" t="s">
        <v>10</v>
      </c>
      <c r="C39" s="22" t="s">
        <v>355</v>
      </c>
      <c r="D39" s="14" t="s">
        <v>352</v>
      </c>
      <c r="E39" s="14" t="s">
        <v>30</v>
      </c>
      <c r="F39" s="12" t="s">
        <v>13</v>
      </c>
      <c r="G39" s="12" t="s">
        <v>14</v>
      </c>
      <c r="H39" s="15">
        <f>H40-7-(7.133*6*0.75*(94.4/200))</f>
        <v>313.84950800000001</v>
      </c>
      <c r="I39" s="35" t="s">
        <v>354</v>
      </c>
      <c r="J39" s="6">
        <f>IFERROR(VLOOKUP("Connecticut"&amp;A39&amp;"FOB",'[2]FY1920 Pricing'!$B:$V,21,0),0)</f>
        <v>336</v>
      </c>
      <c r="K39" s="34">
        <f t="shared" si="1"/>
        <v>22.150491999999986</v>
      </c>
      <c r="M39" s="6" t="str">
        <f t="shared" si="0"/>
        <v>HP FullVol/Tattoo.750-6</v>
      </c>
    </row>
    <row r="40" spans="1:16" x14ac:dyDescent="0.3">
      <c r="A40" s="6" t="s">
        <v>505</v>
      </c>
      <c r="B40" s="12" t="s">
        <v>10</v>
      </c>
      <c r="C40" s="22" t="s">
        <v>356</v>
      </c>
      <c r="D40" s="14" t="s">
        <v>353</v>
      </c>
      <c r="E40" s="14" t="s">
        <v>30</v>
      </c>
      <c r="F40" s="12" t="s">
        <v>13</v>
      </c>
      <c r="G40" s="12" t="s">
        <v>14</v>
      </c>
      <c r="H40" s="15">
        <v>336</v>
      </c>
      <c r="I40" s="35" t="s">
        <v>354</v>
      </c>
      <c r="J40" s="6">
        <f>IFERROR(VLOOKUP("Connecticut"&amp;A40&amp;"FOB",'[2]FY1920 Pricing'!$B:$V,21,0),0)</f>
        <v>336</v>
      </c>
      <c r="K40" s="34">
        <f t="shared" si="1"/>
        <v>0</v>
      </c>
      <c r="M40" s="6" t="str">
        <f t="shared" si="0"/>
        <v>HP FullVol/Tattoo.750-6</v>
      </c>
      <c r="N40" s="34" t="e">
        <f>VLOOKUP(M40,[4]Report!$A:$AR,21,0)</f>
        <v>#N/A</v>
      </c>
      <c r="O40" s="34" t="e">
        <f t="shared" ref="O40:O54" si="7">N40-H40</f>
        <v>#N/A</v>
      </c>
      <c r="P40" s="34"/>
    </row>
    <row r="41" spans="1:16" x14ac:dyDescent="0.3">
      <c r="B41" s="12" t="s">
        <v>10</v>
      </c>
      <c r="C41" s="22" t="s">
        <v>565</v>
      </c>
      <c r="D41" s="14" t="s">
        <v>566</v>
      </c>
      <c r="E41" s="14" t="s">
        <v>30</v>
      </c>
      <c r="F41" s="12" t="s">
        <v>13</v>
      </c>
      <c r="G41" s="12" t="s">
        <v>14</v>
      </c>
      <c r="H41" s="15">
        <v>338</v>
      </c>
      <c r="I41" s="35" t="s">
        <v>163</v>
      </c>
      <c r="K41" s="34"/>
      <c r="N41" s="34"/>
      <c r="O41" s="34"/>
      <c r="P41" s="34"/>
    </row>
    <row r="42" spans="1:16" x14ac:dyDescent="0.3">
      <c r="B42" s="12" t="s">
        <v>10</v>
      </c>
      <c r="C42" s="22" t="s">
        <v>593</v>
      </c>
      <c r="D42" s="14" t="s">
        <v>594</v>
      </c>
      <c r="E42" s="14" t="s">
        <v>30</v>
      </c>
      <c r="F42" s="12" t="s">
        <v>13</v>
      </c>
      <c r="G42" s="12" t="s">
        <v>14</v>
      </c>
      <c r="H42" s="15">
        <v>423.5</v>
      </c>
      <c r="I42" s="35" t="s">
        <v>595</v>
      </c>
      <c r="K42" s="34"/>
      <c r="N42" s="34"/>
      <c r="O42" s="34"/>
      <c r="P42" s="34"/>
    </row>
    <row r="43" spans="1:16" ht="15" customHeight="1" x14ac:dyDescent="0.3">
      <c r="A43" s="32" t="s">
        <v>508</v>
      </c>
      <c r="B43" s="12" t="s">
        <v>10</v>
      </c>
      <c r="C43" s="22" t="s">
        <v>276</v>
      </c>
      <c r="D43" s="14" t="s">
        <v>83</v>
      </c>
      <c r="E43" s="14" t="s">
        <v>30</v>
      </c>
      <c r="F43" s="12" t="s">
        <v>13</v>
      </c>
      <c r="G43" s="12" t="s">
        <v>14</v>
      </c>
      <c r="H43" s="15">
        <v>567.6</v>
      </c>
      <c r="I43" s="35" t="s">
        <v>84</v>
      </c>
      <c r="J43" s="6">
        <f>IFERROR(VLOOKUP("Connecticut"&amp;A43&amp;"FOB",'[2]FY1920 Pricing'!$B:$V,21,0),0)</f>
        <v>470.18</v>
      </c>
      <c r="K43" s="34">
        <f t="shared" si="1"/>
        <v>-97.420000000000016</v>
      </c>
      <c r="M43" s="6" t="str">
        <f t="shared" si="0"/>
        <v>HP 18YO.750-6</v>
      </c>
      <c r="N43" s="34" t="e">
        <f>VLOOKUP(M43,[4]Report!$A:$AR,21,0)</f>
        <v>#N/A</v>
      </c>
      <c r="O43" s="34" t="e">
        <f t="shared" si="7"/>
        <v>#N/A</v>
      </c>
      <c r="P43" s="34"/>
    </row>
    <row r="44" spans="1:16" ht="15" customHeight="1" x14ac:dyDescent="0.3">
      <c r="A44" s="32" t="s">
        <v>508</v>
      </c>
      <c r="B44" s="12" t="s">
        <v>10</v>
      </c>
      <c r="C44" s="22" t="s">
        <v>277</v>
      </c>
      <c r="D44" s="14" t="s">
        <v>85</v>
      </c>
      <c r="E44" s="14" t="s">
        <v>30</v>
      </c>
      <c r="F44" s="12" t="s">
        <v>13</v>
      </c>
      <c r="G44" s="12" t="s">
        <v>14</v>
      </c>
      <c r="H44" s="15">
        <f>H43-7</f>
        <v>560.6</v>
      </c>
      <c r="I44" s="35" t="s">
        <v>84</v>
      </c>
      <c r="J44" s="6">
        <f>IFERROR(VLOOKUP("Connecticut"&amp;A44&amp;"FOB",'[2]FY1920 Pricing'!$B:$V,21,0),0)</f>
        <v>470.18</v>
      </c>
      <c r="K44" s="34">
        <f t="shared" si="1"/>
        <v>-90.420000000000016</v>
      </c>
      <c r="M44" s="6" t="str">
        <f t="shared" si="0"/>
        <v>HP 18YO.750-6</v>
      </c>
    </row>
    <row r="45" spans="1:16" ht="14.4" customHeight="1" x14ac:dyDescent="0.3">
      <c r="A45" s="6" t="str">
        <f>VLOOKUP(_xlfn.NUMBERVALUE(LEFT(C45,8)),[1]SKUs!$A:$G,7,0)</f>
        <v>HP Fire/Ice.750-3</v>
      </c>
      <c r="B45" s="16" t="s">
        <v>10</v>
      </c>
      <c r="C45" s="21" t="s">
        <v>236</v>
      </c>
      <c r="D45" s="17" t="s">
        <v>39</v>
      </c>
      <c r="E45" s="17" t="s">
        <v>40</v>
      </c>
      <c r="F45" s="16" t="s">
        <v>13</v>
      </c>
      <c r="G45" s="16" t="s">
        <v>41</v>
      </c>
      <c r="H45" s="18">
        <v>531</v>
      </c>
      <c r="I45" s="35" t="s">
        <v>42</v>
      </c>
      <c r="J45" s="6">
        <f>IFERROR(VLOOKUP("Connecticut"&amp;A45&amp;"FOB",'[2]FY1920 Pricing'!$B:$V,21,0),0)</f>
        <v>531</v>
      </c>
      <c r="K45" s="34">
        <f t="shared" si="1"/>
        <v>0</v>
      </c>
      <c r="M45" s="6" t="str">
        <f t="shared" si="0"/>
        <v>HP Fire/Ice.750-3</v>
      </c>
      <c r="N45" s="34" t="e">
        <f>VLOOKUP(M45,[4]Report!$A:$AR,21,0)</f>
        <v>#N/A</v>
      </c>
      <c r="O45" s="34" t="e">
        <f t="shared" si="7"/>
        <v>#N/A</v>
      </c>
      <c r="P45" s="34"/>
    </row>
    <row r="46" spans="1:16" ht="14.4" customHeight="1" x14ac:dyDescent="0.3">
      <c r="A46" s="6" t="str">
        <f>VLOOKUP(_xlfn.NUMBERVALUE(LEFT(C46,8)),[1]SKUs!$A:$G,7,0)</f>
        <v>HP Dark/Light.750-3</v>
      </c>
      <c r="B46" s="16" t="s">
        <v>10</v>
      </c>
      <c r="C46" s="21" t="s">
        <v>297</v>
      </c>
      <c r="D46" s="17" t="s">
        <v>113</v>
      </c>
      <c r="E46" s="17" t="s">
        <v>40</v>
      </c>
      <c r="F46" s="16" t="s">
        <v>13</v>
      </c>
      <c r="G46" s="16" t="s">
        <v>41</v>
      </c>
      <c r="H46" s="18">
        <v>531</v>
      </c>
      <c r="I46" s="35" t="s">
        <v>114</v>
      </c>
      <c r="J46" s="6">
        <f>IFERROR(VLOOKUP("Connecticut"&amp;A46&amp;"FOB",'[2]FY1920 Pricing'!$B:$V,21,0),0)</f>
        <v>0</v>
      </c>
      <c r="K46" s="34">
        <f t="shared" si="1"/>
        <v>-531</v>
      </c>
      <c r="M46" s="6" t="str">
        <f t="shared" si="0"/>
        <v>HP Dark/Light.750-3</v>
      </c>
      <c r="N46" s="34" t="e">
        <f>VLOOKUP(M46,[4]Report!$A:$AR,21,0)</f>
        <v>#N/A</v>
      </c>
      <c r="O46" s="34" t="e">
        <f t="shared" si="7"/>
        <v>#N/A</v>
      </c>
      <c r="P46" s="34"/>
    </row>
    <row r="47" spans="1:16" ht="15.75" customHeight="1" x14ac:dyDescent="0.3">
      <c r="A47" s="6" t="str">
        <f>VLOOKUP(_xlfn.NUMBERVALUE(LEFT(C47,8)),[1]SKUs!$A:$G,7,0)</f>
        <v>HP Dark/Light.750-3</v>
      </c>
      <c r="B47" s="16" t="s">
        <v>10</v>
      </c>
      <c r="C47" s="21" t="s">
        <v>298</v>
      </c>
      <c r="D47" s="17" t="s">
        <v>405</v>
      </c>
      <c r="E47" s="17" t="s">
        <v>40</v>
      </c>
      <c r="F47" s="16" t="s">
        <v>13</v>
      </c>
      <c r="G47" s="16" t="s">
        <v>41</v>
      </c>
      <c r="H47" s="18">
        <f>H46-7-(7.133*3*0.75*0.529)</f>
        <v>515.50994675000004</v>
      </c>
      <c r="I47" s="35" t="s">
        <v>114</v>
      </c>
      <c r="J47" s="6">
        <f>IFERROR(VLOOKUP("Connecticut"&amp;A47&amp;"FOB",'[2]FY1920 Pricing'!$B:$V,21,0),0)</f>
        <v>0</v>
      </c>
      <c r="K47" s="34">
        <f t="shared" si="1"/>
        <v>-515.50994675000004</v>
      </c>
      <c r="M47" s="6" t="str">
        <f t="shared" si="0"/>
        <v>HP Dark/Light.750-3</v>
      </c>
    </row>
    <row r="48" spans="1:16" ht="14.4" customHeight="1" x14ac:dyDescent="0.3">
      <c r="A48" s="6" t="str">
        <f>VLOOKUP(_xlfn.NUMBERVALUE(LEFT(C48,8)),[1]SKUs!$A:$G,7,0)</f>
        <v>HP Dark/Light.750-3</v>
      </c>
      <c r="B48" s="16" t="s">
        <v>10</v>
      </c>
      <c r="C48" s="21" t="s">
        <v>299</v>
      </c>
      <c r="D48" s="17" t="s">
        <v>115</v>
      </c>
      <c r="E48" s="17" t="s">
        <v>40</v>
      </c>
      <c r="F48" s="16" t="s">
        <v>13</v>
      </c>
      <c r="G48" s="16" t="s">
        <v>41</v>
      </c>
      <c r="H48" s="18">
        <v>531</v>
      </c>
      <c r="I48" s="35" t="s">
        <v>116</v>
      </c>
      <c r="J48" s="6">
        <f>IFERROR(VLOOKUP("Connecticut"&amp;A48&amp;"FOB",'[2]FY1920 Pricing'!$B:$V,21,0),0)</f>
        <v>0</v>
      </c>
      <c r="K48" s="34">
        <f t="shared" si="1"/>
        <v>-531</v>
      </c>
      <c r="M48" s="6" t="str">
        <f t="shared" si="0"/>
        <v>HP Dark/Light.750-3</v>
      </c>
      <c r="N48" s="34" t="e">
        <f>VLOOKUP(M48,[4]Report!$A:$AR,21,0)</f>
        <v>#N/A</v>
      </c>
      <c r="O48" s="34" t="e">
        <f t="shared" si="7"/>
        <v>#N/A</v>
      </c>
      <c r="P48" s="34"/>
    </row>
    <row r="49" spans="1:16" ht="15.75" customHeight="1" x14ac:dyDescent="0.3">
      <c r="A49" s="6" t="str">
        <f>VLOOKUP(_xlfn.NUMBERVALUE(LEFT(C49,8)),[1]SKUs!$A:$G,7,0)</f>
        <v>HP Dark/Light.750-3</v>
      </c>
      <c r="B49" s="16" t="s">
        <v>10</v>
      </c>
      <c r="C49" s="21" t="s">
        <v>300</v>
      </c>
      <c r="D49" s="17" t="s">
        <v>406</v>
      </c>
      <c r="E49" s="17" t="s">
        <v>40</v>
      </c>
      <c r="F49" s="16" t="s">
        <v>13</v>
      </c>
      <c r="G49" s="16" t="s">
        <v>41</v>
      </c>
      <c r="H49" s="18">
        <f>H48-7-(7.133*3*0.75*0.529)</f>
        <v>515.50994675000004</v>
      </c>
      <c r="I49" s="35" t="s">
        <v>116</v>
      </c>
      <c r="J49" s="6">
        <f>IFERROR(VLOOKUP("Connecticut"&amp;A49&amp;"FOB",'[2]FY1920 Pricing'!$B:$V,21,0),0)</f>
        <v>0</v>
      </c>
      <c r="K49" s="34">
        <f t="shared" si="1"/>
        <v>-515.50994675000004</v>
      </c>
      <c r="M49" s="6" t="str">
        <f>A49</f>
        <v>HP Dark/Light.750-3</v>
      </c>
    </row>
    <row r="50" spans="1:16" ht="14.4" customHeight="1" x14ac:dyDescent="0.3">
      <c r="A50" s="6" t="str">
        <f>VLOOKUP(_xlfn.NUMBERVALUE(LEFT(C50,8)),[1]SKUs!$A:$G,7,0)</f>
        <v>HP Fire/Ice.750-3</v>
      </c>
      <c r="B50" s="16" t="s">
        <v>10</v>
      </c>
      <c r="C50" s="21" t="s">
        <v>268</v>
      </c>
      <c r="D50" s="17" t="s">
        <v>70</v>
      </c>
      <c r="E50" s="17" t="s">
        <v>40</v>
      </c>
      <c r="F50" s="16" t="s">
        <v>13</v>
      </c>
      <c r="G50" s="16" t="s">
        <v>41</v>
      </c>
      <c r="H50" s="18">
        <v>531</v>
      </c>
      <c r="I50" s="35" t="s">
        <v>71</v>
      </c>
      <c r="J50" s="6">
        <f>IFERROR(VLOOKUP("Connecticut"&amp;A50&amp;"FOB",'[2]FY1920 Pricing'!$B:$V,21,0),0)</f>
        <v>531</v>
      </c>
      <c r="K50" s="34">
        <f t="shared" si="1"/>
        <v>0</v>
      </c>
      <c r="M50" s="6" t="str">
        <f t="shared" si="0"/>
        <v>HP Fire/Ice.750-3</v>
      </c>
      <c r="N50" s="34" t="e">
        <f>VLOOKUP(M50,[4]Report!$A:$AR,21,0)</f>
        <v>#N/A</v>
      </c>
      <c r="O50" s="34" t="e">
        <f t="shared" si="7"/>
        <v>#N/A</v>
      </c>
      <c r="P50" s="34"/>
    </row>
    <row r="51" spans="1:16" ht="15.75" customHeight="1" x14ac:dyDescent="0.3">
      <c r="A51" s="6" t="str">
        <f>VLOOKUP(_xlfn.NUMBERVALUE(LEFT(C51,8)),[1]SKUs!$A:$G,7,0)</f>
        <v>HP Fire/Ice.750-3</v>
      </c>
      <c r="B51" s="16" t="s">
        <v>10</v>
      </c>
      <c r="C51" s="21" t="s">
        <v>269</v>
      </c>
      <c r="D51" s="17" t="s">
        <v>72</v>
      </c>
      <c r="E51" s="17" t="s">
        <v>40</v>
      </c>
      <c r="F51" s="16" t="s">
        <v>13</v>
      </c>
      <c r="G51" s="16" t="s">
        <v>41</v>
      </c>
      <c r="H51" s="18">
        <v>516.75</v>
      </c>
      <c r="I51" s="35" t="s">
        <v>71</v>
      </c>
      <c r="J51" s="6">
        <f>IFERROR(VLOOKUP("Connecticut"&amp;A51&amp;"FOB",'[2]FY1920 Pricing'!$B:$V,21,0),0)</f>
        <v>531</v>
      </c>
      <c r="K51" s="34">
        <f t="shared" si="1"/>
        <v>14.25</v>
      </c>
      <c r="M51" s="6" t="str">
        <f t="shared" si="0"/>
        <v>HP Fire/Ice.750-3</v>
      </c>
    </row>
    <row r="52" spans="1:16" ht="15.75" customHeight="1" x14ac:dyDescent="0.3">
      <c r="B52" s="16" t="s">
        <v>10</v>
      </c>
      <c r="C52" s="21" t="s">
        <v>539</v>
      </c>
      <c r="D52" s="19" t="s">
        <v>536</v>
      </c>
      <c r="E52" s="9" t="s">
        <v>30</v>
      </c>
      <c r="F52" s="20" t="s">
        <v>13</v>
      </c>
      <c r="G52" s="16" t="s">
        <v>41</v>
      </c>
      <c r="H52" s="11">
        <v>648</v>
      </c>
      <c r="I52" s="35" t="s">
        <v>538</v>
      </c>
      <c r="K52" s="34"/>
    </row>
    <row r="53" spans="1:16" ht="15.75" customHeight="1" x14ac:dyDescent="0.3">
      <c r="B53" s="16" t="s">
        <v>10</v>
      </c>
      <c r="C53" s="21" t="s">
        <v>540</v>
      </c>
      <c r="D53" s="19" t="s">
        <v>537</v>
      </c>
      <c r="E53" s="9" t="s">
        <v>30</v>
      </c>
      <c r="F53" s="20" t="s">
        <v>13</v>
      </c>
      <c r="G53" s="20" t="s">
        <v>41</v>
      </c>
      <c r="H53" s="11">
        <f>H52-7</f>
        <v>641</v>
      </c>
      <c r="I53" s="35" t="s">
        <v>538</v>
      </c>
      <c r="K53" s="34"/>
    </row>
    <row r="54" spans="1:16" s="31" customFormat="1" ht="15" customHeight="1" x14ac:dyDescent="0.3">
      <c r="A54" s="6" t="str">
        <f>VLOOKUP(_xlfn.NUMBERVALUE(LEFT(C54,8)),[1]SKUs!$A:$G,7,0)</f>
        <v>HP 25YO.750-2</v>
      </c>
      <c r="B54" s="7" t="s">
        <v>10</v>
      </c>
      <c r="C54" s="13" t="s">
        <v>451</v>
      </c>
      <c r="D54" s="19" t="s">
        <v>32</v>
      </c>
      <c r="E54" s="9" t="s">
        <v>30</v>
      </c>
      <c r="F54" s="20" t="s">
        <v>13</v>
      </c>
      <c r="G54" s="20" t="s">
        <v>60</v>
      </c>
      <c r="H54" s="11">
        <v>1154</v>
      </c>
      <c r="I54" s="35" t="s">
        <v>382</v>
      </c>
      <c r="J54" s="6">
        <f>IFERROR(VLOOKUP("Connecticut"&amp;A54&amp;"FOB",'[2]FY1920 Pricing'!$B:$V,21,0),0)</f>
        <v>801</v>
      </c>
      <c r="K54" s="34">
        <f t="shared" si="1"/>
        <v>-353</v>
      </c>
      <c r="M54" s="6" t="str">
        <f t="shared" si="0"/>
        <v>HP 25YO.750-2</v>
      </c>
      <c r="N54" s="34" t="e">
        <f>VLOOKUP(M54,[4]Report!$A:$AR,21,0)</f>
        <v>#N/A</v>
      </c>
      <c r="O54" s="34" t="e">
        <f t="shared" si="7"/>
        <v>#N/A</v>
      </c>
      <c r="P54" s="34"/>
    </row>
    <row r="55" spans="1:16" s="31" customFormat="1" ht="15" customHeight="1" x14ac:dyDescent="0.3">
      <c r="A55" s="6" t="str">
        <f>VLOOKUP(_xlfn.NUMBERVALUE(LEFT(C55,8)),[1]SKUs!$A:$G,7,0)</f>
        <v>HP 25YO.750-2</v>
      </c>
      <c r="B55" s="7" t="s">
        <v>10</v>
      </c>
      <c r="C55" s="13" t="s">
        <v>452</v>
      </c>
      <c r="D55" s="19" t="s">
        <v>33</v>
      </c>
      <c r="E55" s="9" t="s">
        <v>30</v>
      </c>
      <c r="F55" s="20" t="s">
        <v>13</v>
      </c>
      <c r="G55" s="20" t="s">
        <v>60</v>
      </c>
      <c r="H55" s="11">
        <f>H54-7</f>
        <v>1147</v>
      </c>
      <c r="I55" s="35" t="s">
        <v>382</v>
      </c>
      <c r="J55" s="6">
        <f>IFERROR(VLOOKUP("Connecticut"&amp;A55&amp;"FOB",'[2]FY1920 Pricing'!$B:$V,21,0),0)</f>
        <v>801</v>
      </c>
      <c r="K55" s="34">
        <f t="shared" si="1"/>
        <v>-346</v>
      </c>
      <c r="M55" s="6" t="str">
        <f t="shared" si="0"/>
        <v>HP 25YO.750-2</v>
      </c>
    </row>
    <row r="56" spans="1:16" s="31" customFormat="1" ht="15" customHeight="1" x14ac:dyDescent="0.3">
      <c r="A56" s="6" t="str">
        <f>VLOOKUP(_xlfn.NUMBERVALUE(LEFT(C56,8)),[1]SKUs!$A:$G,7,0)</f>
        <v>HP Soren.750-2</v>
      </c>
      <c r="B56" s="16" t="s">
        <v>10</v>
      </c>
      <c r="C56" s="13" t="s">
        <v>429</v>
      </c>
      <c r="D56" s="17" t="s">
        <v>430</v>
      </c>
      <c r="E56" s="17" t="s">
        <v>30</v>
      </c>
      <c r="F56" s="16" t="s">
        <v>13</v>
      </c>
      <c r="G56" s="16" t="s">
        <v>60</v>
      </c>
      <c r="H56" s="18">
        <f>H57-7-(7.133*0.75*2*0.405)</f>
        <v>997.02670250000006</v>
      </c>
      <c r="I56" s="35" t="s">
        <v>408</v>
      </c>
      <c r="J56" s="6">
        <f>IFERROR(VLOOKUP("Connecticut"&amp;A56&amp;"FOB",'[2]FY1920 Pricing'!$B:$V,21,0),0)</f>
        <v>1008.36</v>
      </c>
      <c r="K56" s="34">
        <f t="shared" si="1"/>
        <v>11.333297499999958</v>
      </c>
      <c r="M56" s="6" t="str">
        <f t="shared" si="0"/>
        <v>HP Soren.750-2</v>
      </c>
    </row>
    <row r="57" spans="1:16" s="31" customFormat="1" ht="15" customHeight="1" x14ac:dyDescent="0.3">
      <c r="A57" s="6" t="str">
        <f>VLOOKUP(_xlfn.NUMBERVALUE(LEFT(C57,8)),[1]SKUs!$A:$G,7,0)</f>
        <v>HP Soren.750-2</v>
      </c>
      <c r="B57" s="7" t="s">
        <v>10</v>
      </c>
      <c r="C57" s="13" t="s">
        <v>428</v>
      </c>
      <c r="D57" s="19" t="s">
        <v>407</v>
      </c>
      <c r="E57" s="9" t="s">
        <v>30</v>
      </c>
      <c r="F57" s="20" t="s">
        <v>13</v>
      </c>
      <c r="G57" s="20" t="s">
        <v>60</v>
      </c>
      <c r="H57" s="11">
        <f>1008.36</f>
        <v>1008.36</v>
      </c>
      <c r="I57" s="35" t="s">
        <v>408</v>
      </c>
      <c r="J57" s="6">
        <f>IFERROR(VLOOKUP("Connecticut"&amp;A57&amp;"FOB",'[2]FY1920 Pricing'!$B:$V,21,0),0)</f>
        <v>1008.36</v>
      </c>
      <c r="K57" s="34">
        <f t="shared" si="1"/>
        <v>0</v>
      </c>
      <c r="M57" s="6" t="str">
        <f t="shared" ref="M57:M113" si="8">A57</f>
        <v>HP Soren.750-2</v>
      </c>
      <c r="N57" s="34" t="e">
        <f>VLOOKUP(M57,[4]Report!$A:$AR,21,0)</f>
        <v>#N/A</v>
      </c>
      <c r="O57" s="34" t="e">
        <f t="shared" ref="O57" si="9">N57-H57</f>
        <v>#N/A</v>
      </c>
      <c r="P57" s="34"/>
    </row>
    <row r="58" spans="1:16" ht="13.8" customHeight="1" x14ac:dyDescent="0.3">
      <c r="A58" s="6" t="str">
        <f>VLOOKUP(_xlfn.NUMBERVALUE(LEFT(C58,8)),[1]SKUs!$A:$G,7,0)</f>
        <v>HP 30YO.750-1</v>
      </c>
      <c r="B58" s="16" t="s">
        <v>10</v>
      </c>
      <c r="C58" s="13" t="s">
        <v>449</v>
      </c>
      <c r="D58" s="17" t="s">
        <v>34</v>
      </c>
      <c r="E58" s="17" t="s">
        <v>30</v>
      </c>
      <c r="F58" s="16" t="s">
        <v>13</v>
      </c>
      <c r="G58" s="16" t="s">
        <v>37</v>
      </c>
      <c r="H58" s="18">
        <v>943.5</v>
      </c>
      <c r="I58" s="35" t="s">
        <v>381</v>
      </c>
      <c r="J58" s="6">
        <f>IFERROR(VLOOKUP("Connecticut"&amp;A58&amp;"FOB",'[2]FY1920 Pricing'!$B:$V,21,0),0)</f>
        <v>630.9</v>
      </c>
      <c r="K58" s="34">
        <f t="shared" ref="K58:K113" si="10">J58-H58</f>
        <v>-312.60000000000002</v>
      </c>
      <c r="M58" s="6" t="str">
        <f t="shared" si="8"/>
        <v>HP 30YO.750-1</v>
      </c>
      <c r="N58" s="34" t="e">
        <f>VLOOKUP(M58,[4]Report!$A:$AR,21,0)</f>
        <v>#N/A</v>
      </c>
      <c r="O58" s="34" t="e">
        <f t="shared" ref="O58" si="11">N58-H58</f>
        <v>#N/A</v>
      </c>
      <c r="P58" s="34"/>
    </row>
    <row r="59" spans="1:16" ht="14.4" customHeight="1" x14ac:dyDescent="0.3">
      <c r="A59" s="6" t="str">
        <f>VLOOKUP(_xlfn.NUMBERVALUE(LEFT(C59,8)),[1]SKUs!$A:$G,7,0)</f>
        <v>HP 30YO.750-1</v>
      </c>
      <c r="B59" s="16" t="s">
        <v>10</v>
      </c>
      <c r="C59" s="13" t="s">
        <v>450</v>
      </c>
      <c r="D59" s="17" t="s">
        <v>35</v>
      </c>
      <c r="E59" s="17" t="s">
        <v>30</v>
      </c>
      <c r="F59" s="16" t="s">
        <v>13</v>
      </c>
      <c r="G59" s="16" t="s">
        <v>37</v>
      </c>
      <c r="H59" s="18">
        <f>H58-7</f>
        <v>936.5</v>
      </c>
      <c r="I59" s="35" t="s">
        <v>381</v>
      </c>
      <c r="J59" s="6">
        <f>IFERROR(VLOOKUP("Connecticut"&amp;A59&amp;"FOB",'[2]FY1920 Pricing'!$B:$V,21,0),0)</f>
        <v>630.9</v>
      </c>
      <c r="K59" s="34">
        <f t="shared" si="10"/>
        <v>-305.60000000000002</v>
      </c>
      <c r="M59" s="6" t="str">
        <f t="shared" si="8"/>
        <v>HP 30YO.750-1</v>
      </c>
    </row>
    <row r="60" spans="1:16" ht="14.4" customHeight="1" x14ac:dyDescent="0.3">
      <c r="A60" s="6" t="str">
        <f>VLOOKUP(_xlfn.NUMBERVALUE(LEFT(C60,8)),[1]SKUs!$A:$G,7,0)</f>
        <v>HP 40YO.750-1</v>
      </c>
      <c r="B60" s="12" t="s">
        <v>10</v>
      </c>
      <c r="C60" s="13" t="s">
        <v>235</v>
      </c>
      <c r="D60" s="14" t="s">
        <v>36</v>
      </c>
      <c r="E60" s="14" t="s">
        <v>30</v>
      </c>
      <c r="F60" s="12" t="s">
        <v>13</v>
      </c>
      <c r="G60" s="12" t="s">
        <v>37</v>
      </c>
      <c r="H60" s="15">
        <v>3298.9</v>
      </c>
      <c r="I60" s="35" t="s">
        <v>38</v>
      </c>
      <c r="J60" s="6">
        <f>IFERROR(VLOOKUP("Connecticut"&amp;A60&amp;"FOB",'[2]FY1920 Pricing'!$B:$V,21,0),0)</f>
        <v>2805</v>
      </c>
      <c r="K60" s="34">
        <f t="shared" si="10"/>
        <v>-493.90000000000009</v>
      </c>
      <c r="M60" s="6" t="str">
        <f t="shared" si="8"/>
        <v>HP 40YO.750-1</v>
      </c>
      <c r="N60" s="34" t="e">
        <f>VLOOKUP(M60,[4]Report!$A:$AR,21,0)</f>
        <v>#N/A</v>
      </c>
      <c r="O60" s="34" t="e">
        <f t="shared" ref="O60" si="12">N60-H60</f>
        <v>#N/A</v>
      </c>
      <c r="P60" s="34"/>
    </row>
    <row r="61" spans="1:16" ht="14.4" customHeight="1" x14ac:dyDescent="0.3">
      <c r="A61" s="6" t="str">
        <f>VLOOKUP(_xlfn.NUMBERVALUE(LEFT(C61,8)),[1]SKUs!$A:$G,7,0)</f>
        <v>HP 50YO.750-1</v>
      </c>
      <c r="B61" s="12" t="s">
        <v>10</v>
      </c>
      <c r="C61" s="13" t="s">
        <v>190</v>
      </c>
      <c r="D61" s="14" t="s">
        <v>145</v>
      </c>
      <c r="E61" s="14" t="s">
        <v>30</v>
      </c>
      <c r="F61" s="12" t="s">
        <v>13</v>
      </c>
      <c r="G61" s="12" t="s">
        <v>37</v>
      </c>
      <c r="H61" s="15">
        <f>17096.82</f>
        <v>17096.82</v>
      </c>
      <c r="I61" s="35" t="s">
        <v>409</v>
      </c>
      <c r="J61" s="6">
        <f>IFERROR(VLOOKUP("Connecticut"&amp;A61&amp;"FOB",'[2]FY1920 Pricing'!$B:$V,21,0),0)</f>
        <v>9356.93</v>
      </c>
      <c r="K61" s="34">
        <f t="shared" si="10"/>
        <v>-7739.8899999999994</v>
      </c>
      <c r="M61" s="6" t="str">
        <f t="shared" si="8"/>
        <v>HP 50YO.750-1</v>
      </c>
      <c r="N61" s="34" t="e">
        <f>VLOOKUP(M61,[4]Report!$A:$AR,21,0)</f>
        <v>#N/A</v>
      </c>
      <c r="O61" s="34" t="e">
        <f t="shared" ref="O61" si="13">N61-H61</f>
        <v>#N/A</v>
      </c>
      <c r="P61" s="34"/>
    </row>
    <row r="62" spans="1:16" ht="15" customHeight="1" x14ac:dyDescent="0.3">
      <c r="A62" s="6" t="str">
        <f>VLOOKUP(_xlfn.NUMBERVALUE(LEFT(C62,8)),[1]SKUs!$A:$G,7,0)</f>
        <v>HP Single Cask #6313.750-6</v>
      </c>
      <c r="B62" s="12" t="s">
        <v>10</v>
      </c>
      <c r="C62" s="22" t="s">
        <v>312</v>
      </c>
      <c r="D62" s="14" t="s">
        <v>130</v>
      </c>
      <c r="E62" s="14" t="s">
        <v>30</v>
      </c>
      <c r="F62" s="12" t="s">
        <v>13</v>
      </c>
      <c r="G62" s="12" t="s">
        <v>14</v>
      </c>
      <c r="H62" s="15">
        <f>H63-7-(7.133*6*0.75*0.625)</f>
        <v>639.73843749999992</v>
      </c>
      <c r="I62" s="35" t="s">
        <v>131</v>
      </c>
      <c r="J62" s="6">
        <f>IFERROR(VLOOKUP("Connecticut"&amp;A62&amp;"FOB",'[2]FY1920 Pricing'!$B:$V,21,0),0)</f>
        <v>0</v>
      </c>
      <c r="K62" s="34">
        <f t="shared" si="10"/>
        <v>-639.73843749999992</v>
      </c>
      <c r="M62" s="6" t="str">
        <f t="shared" si="8"/>
        <v>HP Single Cask #6313.750-6</v>
      </c>
    </row>
    <row r="63" spans="1:16" ht="15" customHeight="1" x14ac:dyDescent="0.3">
      <c r="A63" s="6" t="str">
        <f>VLOOKUP(_xlfn.NUMBERVALUE(LEFT(C63,8)),[1]SKUs!$A:$G,7,0)</f>
        <v>HP Single Cask #6313.750-6</v>
      </c>
      <c r="B63" s="12" t="s">
        <v>10</v>
      </c>
      <c r="C63" s="22" t="s">
        <v>313</v>
      </c>
      <c r="D63" s="14" t="s">
        <v>132</v>
      </c>
      <c r="E63" s="14" t="s">
        <v>30</v>
      </c>
      <c r="F63" s="12" t="s">
        <v>13</v>
      </c>
      <c r="G63" s="12" t="s">
        <v>14</v>
      </c>
      <c r="H63" s="15">
        <v>666.8</v>
      </c>
      <c r="I63" s="35" t="s">
        <v>131</v>
      </c>
      <c r="J63" s="6">
        <f>IFERROR(VLOOKUP("Connecticut"&amp;A63&amp;"FOB",'[2]FY1920 Pricing'!$B:$V,21,0),0)</f>
        <v>0</v>
      </c>
      <c r="K63" s="34">
        <f t="shared" si="10"/>
        <v>-666.8</v>
      </c>
      <c r="M63" s="6" t="str">
        <f t="shared" si="8"/>
        <v>HP Single Cask #6313.750-6</v>
      </c>
      <c r="N63" s="34" t="e">
        <f>VLOOKUP(M63,[4]Report!$A:$AR,21,0)</f>
        <v>#N/A</v>
      </c>
      <c r="O63" s="34" t="e">
        <f t="shared" ref="O63:O75" si="14">N63-H63</f>
        <v>#N/A</v>
      </c>
      <c r="P63" s="34"/>
    </row>
    <row r="64" spans="1:16" ht="15" customHeight="1" x14ac:dyDescent="0.3">
      <c r="B64" s="12" t="s">
        <v>10</v>
      </c>
      <c r="C64" s="22" t="s">
        <v>550</v>
      </c>
      <c r="D64" s="14" t="s">
        <v>551</v>
      </c>
      <c r="E64" s="14" t="s">
        <v>30</v>
      </c>
      <c r="F64" s="12" t="s">
        <v>13</v>
      </c>
      <c r="G64" s="12" t="s">
        <v>14</v>
      </c>
      <c r="H64" s="15">
        <v>581.80999999999995</v>
      </c>
      <c r="I64" s="35" t="s">
        <v>549</v>
      </c>
      <c r="K64" s="34"/>
      <c r="N64" s="34"/>
      <c r="O64" s="34"/>
      <c r="P64" s="34"/>
    </row>
    <row r="65" spans="1:16" ht="15" customHeight="1" x14ac:dyDescent="0.3">
      <c r="B65" s="12" t="s">
        <v>10</v>
      </c>
      <c r="C65" s="22" t="s">
        <v>527</v>
      </c>
      <c r="D65" s="14" t="s">
        <v>528</v>
      </c>
      <c r="E65" s="14" t="s">
        <v>30</v>
      </c>
      <c r="F65" s="12" t="s">
        <v>13</v>
      </c>
      <c r="G65" s="12" t="s">
        <v>37</v>
      </c>
      <c r="H65" s="15">
        <v>3356.82</v>
      </c>
      <c r="I65" s="35" t="s">
        <v>532</v>
      </c>
      <c r="K65" s="34"/>
      <c r="N65" s="34"/>
      <c r="O65" s="34"/>
      <c r="P65" s="34"/>
    </row>
    <row r="66" spans="1:16" ht="15" customHeight="1" x14ac:dyDescent="0.3">
      <c r="B66" s="12" t="s">
        <v>10</v>
      </c>
      <c r="C66" s="22" t="s">
        <v>543</v>
      </c>
      <c r="D66" s="14" t="s">
        <v>542</v>
      </c>
      <c r="E66" s="14" t="s">
        <v>30</v>
      </c>
      <c r="F66" s="12" t="s">
        <v>13</v>
      </c>
      <c r="G66" s="12" t="s">
        <v>37</v>
      </c>
      <c r="H66" s="15">
        <v>3116.82</v>
      </c>
      <c r="I66" s="35" t="s">
        <v>548</v>
      </c>
      <c r="K66" s="34"/>
      <c r="N66" s="34"/>
      <c r="O66" s="34"/>
      <c r="P66" s="34"/>
    </row>
    <row r="67" spans="1:16" ht="15" customHeight="1" x14ac:dyDescent="0.3">
      <c r="B67" s="12" t="s">
        <v>10</v>
      </c>
      <c r="C67" s="22" t="s">
        <v>529</v>
      </c>
      <c r="D67" s="14" t="s">
        <v>530</v>
      </c>
      <c r="E67" s="14" t="s">
        <v>30</v>
      </c>
      <c r="F67" s="12" t="s">
        <v>13</v>
      </c>
      <c r="G67" s="12" t="s">
        <v>37</v>
      </c>
      <c r="H67" s="15">
        <v>2996.82</v>
      </c>
      <c r="I67" s="35" t="s">
        <v>533</v>
      </c>
      <c r="K67" s="34"/>
      <c r="N67" s="34"/>
      <c r="O67" s="34"/>
      <c r="P67" s="34"/>
    </row>
    <row r="68" spans="1:16" ht="15" customHeight="1" x14ac:dyDescent="0.3">
      <c r="B68" s="12" t="s">
        <v>10</v>
      </c>
      <c r="C68" s="22" t="s">
        <v>531</v>
      </c>
      <c r="D68" s="14" t="s">
        <v>541</v>
      </c>
      <c r="E68" s="14" t="s">
        <v>30</v>
      </c>
      <c r="F68" s="12" t="s">
        <v>13</v>
      </c>
      <c r="G68" s="12" t="s">
        <v>37</v>
      </c>
      <c r="H68" s="15">
        <v>1916.82</v>
      </c>
      <c r="I68" s="35" t="s">
        <v>534</v>
      </c>
      <c r="K68" s="34"/>
      <c r="N68" s="34"/>
      <c r="O68" s="34"/>
      <c r="P68" s="34"/>
    </row>
    <row r="69" spans="1:16" ht="15" customHeight="1" x14ac:dyDescent="0.3">
      <c r="A69" s="6" t="str">
        <f>VLOOKUP(_xlfn.NUMBERVALUE(LEFT(C69,8)),[1]SKUs!$A:$G,7,0)</f>
        <v>Glenrothes Vintage Reserve.750-6</v>
      </c>
      <c r="B69" s="12" t="s">
        <v>10</v>
      </c>
      <c r="C69" s="22" t="s">
        <v>280</v>
      </c>
      <c r="D69" s="14" t="s">
        <v>88</v>
      </c>
      <c r="E69" s="14" t="s">
        <v>30</v>
      </c>
      <c r="F69" s="12" t="s">
        <v>13</v>
      </c>
      <c r="G69" s="12" t="s">
        <v>14</v>
      </c>
      <c r="H69" s="15">
        <v>121.37</v>
      </c>
      <c r="I69" s="35" t="s">
        <v>89</v>
      </c>
      <c r="J69" s="6">
        <f>IFERROR(VLOOKUP("Connecticut"&amp;A69&amp;"FOB",'[2]FY1920 Pricing'!$B:$V,21,0),0)</f>
        <v>0</v>
      </c>
      <c r="K69" s="34">
        <f t="shared" si="10"/>
        <v>-121.37</v>
      </c>
      <c r="M69" s="6" t="str">
        <f t="shared" si="8"/>
        <v>Glenrothes Vintage Reserve.750-6</v>
      </c>
      <c r="N69" s="34" t="e">
        <f>VLOOKUP(M69,[4]Report!$A:$AR,21,0)</f>
        <v>#N/A</v>
      </c>
      <c r="O69" s="34" t="e">
        <f t="shared" si="14"/>
        <v>#N/A</v>
      </c>
      <c r="P69" s="34"/>
    </row>
    <row r="70" spans="1:16" ht="15" customHeight="1" x14ac:dyDescent="0.3">
      <c r="A70" s="6" t="str">
        <f>VLOOKUP(_xlfn.NUMBERVALUE(LEFT(C70,8)),[1]SKUs!$A:$G,7,0)</f>
        <v>Glenrothes Vintage Reserve.750-6</v>
      </c>
      <c r="B70" s="12" t="s">
        <v>10</v>
      </c>
      <c r="C70" s="22" t="s">
        <v>301</v>
      </c>
      <c r="D70" s="14" t="s">
        <v>88</v>
      </c>
      <c r="E70" s="14" t="s">
        <v>30</v>
      </c>
      <c r="F70" s="12" t="s">
        <v>13</v>
      </c>
      <c r="G70" s="12" t="s">
        <v>14</v>
      </c>
      <c r="H70" s="15">
        <v>121.37</v>
      </c>
      <c r="I70" s="35" t="s">
        <v>117</v>
      </c>
      <c r="J70" s="6">
        <f>IFERROR(VLOOKUP("Connecticut"&amp;A70&amp;"FOB",'[2]FY1920 Pricing'!$B:$V,21,0),0)</f>
        <v>0</v>
      </c>
      <c r="K70" s="34">
        <f t="shared" si="10"/>
        <v>-121.37</v>
      </c>
      <c r="M70" s="6" t="str">
        <f t="shared" si="8"/>
        <v>Glenrothes Vintage Reserve.750-6</v>
      </c>
      <c r="N70" s="34" t="e">
        <f>VLOOKUP(M70,[4]Report!$A:$AR,21,0)</f>
        <v>#N/A</v>
      </c>
      <c r="O70" s="34" t="e">
        <f t="shared" si="14"/>
        <v>#N/A</v>
      </c>
      <c r="P70" s="34"/>
    </row>
    <row r="71" spans="1:16" ht="15" customHeight="1" x14ac:dyDescent="0.3">
      <c r="A71" s="6" t="str">
        <f>VLOOKUP(_xlfn.NUMBERVALUE(LEFT(C71,8)),[1]SKUs!$A:$G,7,0)</f>
        <v>Glenrothes Bourbon Reserve.750-6</v>
      </c>
      <c r="B71" s="12" t="s">
        <v>10</v>
      </c>
      <c r="C71" s="22" t="s">
        <v>281</v>
      </c>
      <c r="D71" s="14" t="s">
        <v>90</v>
      </c>
      <c r="E71" s="14" t="s">
        <v>30</v>
      </c>
      <c r="F71" s="12" t="s">
        <v>13</v>
      </c>
      <c r="G71" s="12" t="s">
        <v>14</v>
      </c>
      <c r="H71" s="15">
        <v>180.25</v>
      </c>
      <c r="I71" s="35" t="s">
        <v>91</v>
      </c>
      <c r="J71" s="6">
        <f>IFERROR(VLOOKUP("Connecticut"&amp;A71&amp;"FOB",'[2]FY1920 Pricing'!$B:$V,21,0),0)</f>
        <v>121.37</v>
      </c>
      <c r="K71" s="34">
        <f t="shared" si="10"/>
        <v>-58.879999999999995</v>
      </c>
      <c r="M71" s="6" t="str">
        <f t="shared" si="8"/>
        <v>Glenrothes Bourbon Reserve.750-6</v>
      </c>
      <c r="N71" s="34" t="e">
        <f>VLOOKUP(M71,[4]Report!$A:$AR,21,0)</f>
        <v>#N/A</v>
      </c>
      <c r="O71" s="34" t="e">
        <f t="shared" si="14"/>
        <v>#N/A</v>
      </c>
      <c r="P71" s="34"/>
    </row>
    <row r="72" spans="1:16" ht="15" customHeight="1" x14ac:dyDescent="0.3">
      <c r="A72" s="6" t="str">
        <f>VLOOKUP(_xlfn.NUMBERVALUE(LEFT(C72,8)),[1]SKUs!$A:$G,7,0)</f>
        <v>Glenrothes Sherry Cask Reserve.750-6</v>
      </c>
      <c r="B72" s="12" t="s">
        <v>10</v>
      </c>
      <c r="C72" s="22" t="s">
        <v>282</v>
      </c>
      <c r="D72" s="14" t="s">
        <v>92</v>
      </c>
      <c r="E72" s="14" t="s">
        <v>30</v>
      </c>
      <c r="F72" s="12" t="s">
        <v>13</v>
      </c>
      <c r="G72" s="12" t="s">
        <v>14</v>
      </c>
      <c r="H72" s="15">
        <v>121.37</v>
      </c>
      <c r="I72" s="35" t="s">
        <v>93</v>
      </c>
      <c r="J72" s="6">
        <f>IFERROR(VLOOKUP("Connecticut"&amp;A72&amp;"FOB",'[2]FY1920 Pricing'!$B:$V,21,0),0)</f>
        <v>0</v>
      </c>
      <c r="K72" s="34">
        <f t="shared" si="10"/>
        <v>-121.37</v>
      </c>
      <c r="M72" s="6" t="str">
        <f t="shared" si="8"/>
        <v>Glenrothes Sherry Cask Reserve.750-6</v>
      </c>
      <c r="N72" s="34" t="e">
        <f>VLOOKUP(M72,[4]Report!$A:$AR,21,0)</f>
        <v>#N/A</v>
      </c>
      <c r="O72" s="34" t="e">
        <f t="shared" si="14"/>
        <v>#N/A</v>
      </c>
      <c r="P72" s="34"/>
    </row>
    <row r="73" spans="1:16" ht="15" customHeight="1" x14ac:dyDescent="0.3">
      <c r="A73" s="6" t="str">
        <f>VLOOKUP(_xlfn.NUMBERVALUE(LEFT(C73,8)),[1]SKUs!$A:$G,7,0)</f>
        <v>Glenrothes Peated Cask Reserve.750-6</v>
      </c>
      <c r="B73" s="12" t="s">
        <v>10</v>
      </c>
      <c r="C73" s="22" t="s">
        <v>283</v>
      </c>
      <c r="D73" s="14" t="s">
        <v>94</v>
      </c>
      <c r="E73" s="14" t="s">
        <v>30</v>
      </c>
      <c r="F73" s="12" t="s">
        <v>13</v>
      </c>
      <c r="G73" s="12" t="s">
        <v>14</v>
      </c>
      <c r="H73" s="15">
        <v>121.37</v>
      </c>
      <c r="I73" s="35" t="s">
        <v>95</v>
      </c>
      <c r="J73" s="6">
        <f>IFERROR(VLOOKUP("Connecticut"&amp;A73&amp;"FOB",'[2]FY1920 Pricing'!$B:$V,21,0),0)</f>
        <v>121.37</v>
      </c>
      <c r="K73" s="34">
        <f t="shared" si="10"/>
        <v>0</v>
      </c>
      <c r="M73" s="6" t="str">
        <f t="shared" si="8"/>
        <v>Glenrothes Peated Cask Reserve.750-6</v>
      </c>
      <c r="N73" s="34" t="e">
        <f>VLOOKUP(M73,[4]Report!$A:$AR,21,0)</f>
        <v>#N/A</v>
      </c>
      <c r="O73" s="34" t="e">
        <f t="shared" si="14"/>
        <v>#N/A</v>
      </c>
      <c r="P73" s="34"/>
    </row>
    <row r="74" spans="1:16" ht="15" customHeight="1" x14ac:dyDescent="0.3">
      <c r="A74" s="6" t="str">
        <f>VLOOKUP(_xlfn.NUMBERVALUE(LEFT(C74,8)),[1]SKUs!$A:$G,7,0)</f>
        <v>Glenrothes Sherry Cask Reserve.750-6</v>
      </c>
      <c r="B74" s="12" t="s">
        <v>10</v>
      </c>
      <c r="C74" s="22" t="s">
        <v>302</v>
      </c>
      <c r="D74" s="14" t="s">
        <v>92</v>
      </c>
      <c r="E74" s="14" t="s">
        <v>30</v>
      </c>
      <c r="F74" s="12" t="s">
        <v>13</v>
      </c>
      <c r="G74" s="12" t="s">
        <v>14</v>
      </c>
      <c r="H74" s="15">
        <v>121.37</v>
      </c>
      <c r="I74" s="35" t="s">
        <v>118</v>
      </c>
      <c r="J74" s="6">
        <f>IFERROR(VLOOKUP("Connecticut"&amp;A74&amp;"FOB",'[2]FY1920 Pricing'!$B:$V,21,0),0)</f>
        <v>0</v>
      </c>
      <c r="K74" s="34">
        <f t="shared" si="10"/>
        <v>-121.37</v>
      </c>
      <c r="M74" s="6" t="str">
        <f t="shared" si="8"/>
        <v>Glenrothes Sherry Cask Reserve.750-6</v>
      </c>
      <c r="N74" s="34" t="e">
        <f>VLOOKUP(M74,[4]Report!$A:$AR,21,0)</f>
        <v>#N/A</v>
      </c>
      <c r="O74" s="34" t="e">
        <f t="shared" si="14"/>
        <v>#N/A</v>
      </c>
      <c r="P74" s="34"/>
    </row>
    <row r="75" spans="1:16" ht="15" customHeight="1" x14ac:dyDescent="0.3">
      <c r="A75" s="6" t="str">
        <f>VLOOKUP(_xlfn.NUMBERVALUE(LEFT(C75,8)),[1]SKUs!$A:$G,7,0)</f>
        <v>Glenrothes Peated Cask Reserve.750-6</v>
      </c>
      <c r="B75" s="12" t="s">
        <v>10</v>
      </c>
      <c r="C75" s="22" t="s">
        <v>303</v>
      </c>
      <c r="D75" s="14" t="s">
        <v>94</v>
      </c>
      <c r="E75" s="14" t="s">
        <v>30</v>
      </c>
      <c r="F75" s="12" t="s">
        <v>13</v>
      </c>
      <c r="G75" s="12" t="s">
        <v>14</v>
      </c>
      <c r="H75" s="15">
        <v>121.37</v>
      </c>
      <c r="I75" s="35" t="s">
        <v>119</v>
      </c>
      <c r="J75" s="6">
        <f>IFERROR(VLOOKUP("Connecticut"&amp;A75&amp;"FOB",'[2]FY1920 Pricing'!$B:$V,21,0),0)</f>
        <v>121.37</v>
      </c>
      <c r="K75" s="34">
        <f t="shared" si="10"/>
        <v>0</v>
      </c>
      <c r="M75" s="6" t="str">
        <f t="shared" si="8"/>
        <v>Glenrothes Peated Cask Reserve.750-6</v>
      </c>
      <c r="N75" s="34" t="e">
        <f>VLOOKUP(M75,[4]Report!$A:$AR,21,0)</f>
        <v>#N/A</v>
      </c>
      <c r="O75" s="34" t="e">
        <f t="shared" si="14"/>
        <v>#N/A</v>
      </c>
      <c r="P75" s="34"/>
    </row>
    <row r="76" spans="1:16" ht="15" customHeight="1" x14ac:dyDescent="0.3">
      <c r="B76" s="12" t="s">
        <v>10</v>
      </c>
      <c r="C76" s="22" t="s">
        <v>602</v>
      </c>
      <c r="D76" s="14" t="s">
        <v>603</v>
      </c>
      <c r="E76" s="14" t="s">
        <v>30</v>
      </c>
      <c r="F76" s="12" t="s">
        <v>13</v>
      </c>
      <c r="G76" s="12" t="s">
        <v>37</v>
      </c>
      <c r="H76" s="15">
        <v>2075</v>
      </c>
      <c r="I76" s="35" t="s">
        <v>163</v>
      </c>
      <c r="K76" s="34"/>
      <c r="N76" s="34"/>
      <c r="O76" s="34"/>
      <c r="P76" s="34"/>
    </row>
    <row r="77" spans="1:16" ht="15" customHeight="1" x14ac:dyDescent="0.3">
      <c r="A77" s="6" t="str">
        <f>VLOOKUP(_xlfn.NUMBERVALUE(LEFT(C77,8)),[1]SKUs!$A:$G,7,0)</f>
        <v>Glenrothes V2001.750-6</v>
      </c>
      <c r="B77" s="12" t="s">
        <v>10</v>
      </c>
      <c r="C77" s="22" t="s">
        <v>284</v>
      </c>
      <c r="D77" s="14" t="s">
        <v>96</v>
      </c>
      <c r="E77" s="14" t="s">
        <v>30</v>
      </c>
      <c r="F77" s="12" t="s">
        <v>13</v>
      </c>
      <c r="G77" s="12" t="s">
        <v>14</v>
      </c>
      <c r="H77" s="15">
        <v>188.87</v>
      </c>
      <c r="I77" s="35" t="s">
        <v>97</v>
      </c>
      <c r="J77" s="6">
        <f>IFERROR(VLOOKUP("Connecticut"&amp;A77&amp;"FOB",'[2]FY1920 Pricing'!$B:$V,21,0),0)</f>
        <v>0</v>
      </c>
      <c r="K77" s="34">
        <f t="shared" si="10"/>
        <v>-188.87</v>
      </c>
      <c r="M77" s="6" t="str">
        <f t="shared" si="8"/>
        <v>Glenrothes V2001.750-6</v>
      </c>
      <c r="N77" s="34" t="e">
        <f>VLOOKUP(M77,[3]Report!$B:$V,21,0)</f>
        <v>#N/A</v>
      </c>
      <c r="P77" s="34"/>
    </row>
    <row r="78" spans="1:16" ht="15" customHeight="1" x14ac:dyDescent="0.3">
      <c r="A78" s="6" t="str">
        <f>VLOOKUP(_xlfn.NUMBERVALUE(LEFT(C78,8)),[1]SKUs!$A:$G,7,0)</f>
        <v>Glenrothes V1998.750-6</v>
      </c>
      <c r="B78" s="12" t="s">
        <v>10</v>
      </c>
      <c r="C78" s="22" t="s">
        <v>285</v>
      </c>
      <c r="D78" s="14" t="s">
        <v>98</v>
      </c>
      <c r="E78" s="14" t="s">
        <v>30</v>
      </c>
      <c r="F78" s="12" t="s">
        <v>13</v>
      </c>
      <c r="G78" s="12" t="s">
        <v>14</v>
      </c>
      <c r="H78" s="15">
        <v>256.37</v>
      </c>
      <c r="I78" s="35" t="s">
        <v>99</v>
      </c>
      <c r="J78" s="6">
        <f>IFERROR(VLOOKUP("Connecticut"&amp;A78&amp;"FOB",'[2]FY1920 Pricing'!$B:$V,21,0),0)</f>
        <v>0</v>
      </c>
      <c r="K78" s="34">
        <f t="shared" si="10"/>
        <v>-256.37</v>
      </c>
      <c r="M78" s="6" t="str">
        <f t="shared" si="8"/>
        <v>Glenrothes V1998.750-6</v>
      </c>
      <c r="N78" s="34" t="e">
        <f>VLOOKUP(M78,[3]Report!$B:$V,21,0)</f>
        <v>#N/A</v>
      </c>
      <c r="P78" s="34"/>
    </row>
    <row r="79" spans="1:16" ht="15" customHeight="1" x14ac:dyDescent="0.3">
      <c r="A79" s="6" t="str">
        <f>VLOOKUP(_xlfn.NUMBERVALUE(LEFT(C79,8)),[1]SKUs!$A:$G,7,0)</f>
        <v>Glenrothes V1995.750-6</v>
      </c>
      <c r="B79" s="12" t="s">
        <v>10</v>
      </c>
      <c r="C79" s="22" t="s">
        <v>286</v>
      </c>
      <c r="D79" s="14" t="s">
        <v>100</v>
      </c>
      <c r="E79" s="14" t="s">
        <v>30</v>
      </c>
      <c r="F79" s="12" t="s">
        <v>13</v>
      </c>
      <c r="G79" s="12" t="s">
        <v>14</v>
      </c>
      <c r="H79" s="15">
        <v>323.87</v>
      </c>
      <c r="I79" s="35" t="s">
        <v>101</v>
      </c>
      <c r="J79" s="6">
        <f>IFERROR(VLOOKUP("Connecticut"&amp;A79&amp;"FOB",'[2]FY1920 Pricing'!$B:$V,21,0),0)</f>
        <v>0</v>
      </c>
      <c r="K79" s="34">
        <f t="shared" si="10"/>
        <v>-323.87</v>
      </c>
      <c r="M79" s="6" t="str">
        <f t="shared" si="8"/>
        <v>Glenrothes V1995.750-6</v>
      </c>
      <c r="N79" s="34" t="e">
        <f>VLOOKUP(M79,[3]Report!$B:$V,21,0)</f>
        <v>#N/A</v>
      </c>
      <c r="P79" s="34"/>
    </row>
    <row r="80" spans="1:16" ht="15" customHeight="1" x14ac:dyDescent="0.3">
      <c r="A80" s="6" t="str">
        <f>VLOOKUP(_xlfn.NUMBERVALUE(LEFT(C80,8)),[1]SKUs!$A:$G,7,0)</f>
        <v>Glenrothes V1992.750-6</v>
      </c>
      <c r="B80" s="12" t="s">
        <v>10</v>
      </c>
      <c r="C80" s="22" t="s">
        <v>287</v>
      </c>
      <c r="D80" s="14" t="s">
        <v>102</v>
      </c>
      <c r="E80" s="14" t="s">
        <v>30</v>
      </c>
      <c r="F80" s="12" t="s">
        <v>13</v>
      </c>
      <c r="G80" s="12" t="s">
        <v>14</v>
      </c>
      <c r="H80" s="15">
        <v>885</v>
      </c>
      <c r="I80" s="35" t="s">
        <v>103</v>
      </c>
      <c r="J80" s="6">
        <f>IFERROR(VLOOKUP("Connecticut"&amp;A80&amp;"FOB",'[2]FY1920 Pricing'!$B:$V,21,0),0)</f>
        <v>0</v>
      </c>
      <c r="K80" s="34">
        <f t="shared" si="10"/>
        <v>-885</v>
      </c>
      <c r="M80" s="6" t="str">
        <f t="shared" si="8"/>
        <v>Glenrothes V1992.750-6</v>
      </c>
      <c r="N80" s="34" t="e">
        <f>VLOOKUP(M80,[3]Report!$B:$V,21,0)</f>
        <v>#N/A</v>
      </c>
      <c r="P80" s="34"/>
    </row>
    <row r="81" spans="1:16" ht="15" customHeight="1" x14ac:dyDescent="0.3">
      <c r="A81" s="6" t="str">
        <f>VLOOKUP(_xlfn.NUMBERVALUE(LEFT(C81,8)),[1]SKUs!$A:$G,7,0)</f>
        <v>Glenrothes V1978.750-4</v>
      </c>
      <c r="B81" s="12" t="s">
        <v>10</v>
      </c>
      <c r="C81" s="22" t="s">
        <v>288</v>
      </c>
      <c r="D81" s="14" t="s">
        <v>104</v>
      </c>
      <c r="E81" s="14" t="s">
        <v>30</v>
      </c>
      <c r="F81" s="12" t="s">
        <v>13</v>
      </c>
      <c r="G81" s="12" t="s">
        <v>105</v>
      </c>
      <c r="H81" s="15">
        <v>2385</v>
      </c>
      <c r="I81" s="35" t="s">
        <v>106</v>
      </c>
      <c r="J81" s="6">
        <f>IFERROR(VLOOKUP("Connecticut"&amp;A81&amp;"FOB",'[2]FY1920 Pricing'!$B:$V,21,0),0)</f>
        <v>0</v>
      </c>
      <c r="K81" s="34">
        <f t="shared" si="10"/>
        <v>-2385</v>
      </c>
      <c r="M81" s="6" t="str">
        <f t="shared" si="8"/>
        <v>Glenrothes V1978.750-4</v>
      </c>
      <c r="N81" s="34" t="e">
        <f>VLOOKUP(M81,[3]Report!$B:$V,21,0)</f>
        <v>#N/A</v>
      </c>
      <c r="P81" s="34"/>
    </row>
    <row r="82" spans="1:16" ht="15" customHeight="1" x14ac:dyDescent="0.3">
      <c r="A82" s="6" t="str">
        <f>VLOOKUP(_xlfn.NUMBERVALUE(LEFT(C82,8)),[1]SKUs!$A:$G,7,0)</f>
        <v>Glenrothes Select Reserve.750-6</v>
      </c>
      <c r="B82" s="12" t="s">
        <v>10</v>
      </c>
      <c r="C82" s="22" t="s">
        <v>289</v>
      </c>
      <c r="D82" s="14" t="s">
        <v>107</v>
      </c>
      <c r="E82" s="14" t="s">
        <v>30</v>
      </c>
      <c r="F82" s="12" t="s">
        <v>13</v>
      </c>
      <c r="G82" s="12" t="s">
        <v>14</v>
      </c>
      <c r="H82" s="15">
        <v>184</v>
      </c>
      <c r="I82" s="35" t="s">
        <v>108</v>
      </c>
      <c r="J82" s="6">
        <f>IFERROR(VLOOKUP("Connecticut"&amp;A82&amp;"FOB",'[2]FY1920 Pricing'!$B:$V,21,0),0)</f>
        <v>0</v>
      </c>
      <c r="K82" s="34">
        <f t="shared" si="10"/>
        <v>-184</v>
      </c>
      <c r="M82" s="6" t="str">
        <f t="shared" si="8"/>
        <v>Glenrothes Select Reserve.750-6</v>
      </c>
      <c r="N82" s="34" t="e">
        <f>VLOOKUP(M82,[4]Report!$A:$AR,21,0)</f>
        <v>#N/A</v>
      </c>
      <c r="O82" s="34" t="e">
        <f t="shared" ref="O82:O83" si="15">N82-H82</f>
        <v>#N/A</v>
      </c>
      <c r="P82" s="34"/>
    </row>
    <row r="83" spans="1:16" ht="15" customHeight="1" x14ac:dyDescent="0.3">
      <c r="A83" s="6" t="str">
        <f>VLOOKUP(_xlfn.NUMBERVALUE(LEFT(C83,8)),[1]SKUs!$A:$G,7,0)</f>
        <v>Glenrothes Select Reserve.1000-6</v>
      </c>
      <c r="B83" s="12" t="s">
        <v>10</v>
      </c>
      <c r="C83" s="22" t="s">
        <v>290</v>
      </c>
      <c r="D83" s="14" t="s">
        <v>107</v>
      </c>
      <c r="E83" s="14" t="s">
        <v>30</v>
      </c>
      <c r="F83" s="12" t="s">
        <v>13</v>
      </c>
      <c r="G83" s="12" t="s">
        <v>109</v>
      </c>
      <c r="H83" s="15">
        <v>200</v>
      </c>
      <c r="I83" s="35" t="s">
        <v>108</v>
      </c>
      <c r="J83" s="6">
        <f>IFERROR(VLOOKUP("Connecticut"&amp;A83&amp;"FOB",'[2]FY1920 Pricing'!$B:$V,21,0),0)</f>
        <v>0</v>
      </c>
      <c r="K83" s="34">
        <f t="shared" si="10"/>
        <v>-200</v>
      </c>
      <c r="M83" s="6" t="str">
        <f t="shared" si="8"/>
        <v>Glenrothes Select Reserve.1000-6</v>
      </c>
      <c r="N83" s="34" t="e">
        <f>VLOOKUP(M83,[4]Report!$A:$AR,21,0)</f>
        <v>#N/A</v>
      </c>
      <c r="O83" s="34" t="e">
        <f t="shared" si="15"/>
        <v>#N/A</v>
      </c>
      <c r="P83" s="34"/>
    </row>
    <row r="84" spans="1:16" ht="15" customHeight="1" x14ac:dyDescent="0.3">
      <c r="A84" s="6" t="str">
        <f>VLOOKUP(_xlfn.NUMBERVALUE(LEFT(C84,8)),[1]SKUs!$A:$G,7,0)</f>
        <v>Glenrothes V2001.750-6</v>
      </c>
      <c r="B84" s="12" t="s">
        <v>10</v>
      </c>
      <c r="C84" s="22" t="s">
        <v>304</v>
      </c>
      <c r="D84" s="14" t="s">
        <v>120</v>
      </c>
      <c r="E84" s="14" t="s">
        <v>30</v>
      </c>
      <c r="F84" s="12" t="s">
        <v>13</v>
      </c>
      <c r="G84" s="12" t="s">
        <v>14</v>
      </c>
      <c r="H84" s="15">
        <v>188.87</v>
      </c>
      <c r="I84" s="35" t="s">
        <v>121</v>
      </c>
      <c r="J84" s="6">
        <f>IFERROR(VLOOKUP("Connecticut"&amp;A84&amp;"FOB",'[2]FY1920 Pricing'!$B:$V,21,0),0)</f>
        <v>0</v>
      </c>
      <c r="K84" s="34">
        <f t="shared" si="10"/>
        <v>-188.87</v>
      </c>
      <c r="M84" s="6" t="str">
        <f t="shared" si="8"/>
        <v>Glenrothes V2001.750-6</v>
      </c>
      <c r="N84" s="34" t="e">
        <f>VLOOKUP(M84,[3]Report!$B:$V,21,0)</f>
        <v>#N/A</v>
      </c>
      <c r="P84" s="34"/>
    </row>
    <row r="85" spans="1:16" ht="15" customHeight="1" x14ac:dyDescent="0.3">
      <c r="A85" s="6" t="str">
        <f>VLOOKUP(_xlfn.NUMBERVALUE(LEFT(C85,8)),[1]SKUs!$A:$G,7,0)</f>
        <v>Glenrothes 10YO.750-6</v>
      </c>
      <c r="B85" s="12" t="s">
        <v>10</v>
      </c>
      <c r="C85" s="22" t="s">
        <v>197</v>
      </c>
      <c r="D85" s="14" t="s">
        <v>152</v>
      </c>
      <c r="E85" s="14" t="s">
        <v>30</v>
      </c>
      <c r="F85" s="12" t="s">
        <v>13</v>
      </c>
      <c r="G85" s="12" t="s">
        <v>14</v>
      </c>
      <c r="H85" s="15">
        <f>176.56</f>
        <v>176.56</v>
      </c>
      <c r="I85" s="35" t="s">
        <v>153</v>
      </c>
      <c r="J85" s="6">
        <f>IFERROR(VLOOKUP("Connecticut"&amp;A85&amp;"FOB",'[2]FY1920 Pricing'!$B:$V,21,0),0)</f>
        <v>126.55</v>
      </c>
      <c r="K85" s="34">
        <f t="shared" si="10"/>
        <v>-50.010000000000005</v>
      </c>
      <c r="M85" s="6" t="str">
        <f t="shared" si="8"/>
        <v>Glenrothes 10YO.750-6</v>
      </c>
      <c r="N85" s="34" t="e">
        <f>VLOOKUP(M85,[4]Report!$A:$AR,21,0)</f>
        <v>#N/A</v>
      </c>
      <c r="O85" s="34" t="e">
        <f t="shared" ref="O85" si="16">N85-H85</f>
        <v>#N/A</v>
      </c>
      <c r="P85" s="34"/>
    </row>
    <row r="86" spans="1:16" ht="15" customHeight="1" x14ac:dyDescent="0.3">
      <c r="A86" s="6" t="str">
        <f>VLOOKUP(_xlfn.NUMBERVALUE(LEFT(C86,8)),[1]SKUs!$A:$G,7,0)</f>
        <v>Glenrothes 10YO.750-6</v>
      </c>
      <c r="B86" s="12" t="s">
        <v>10</v>
      </c>
      <c r="C86" s="22" t="s">
        <v>411</v>
      </c>
      <c r="D86" s="14" t="s">
        <v>410</v>
      </c>
      <c r="E86" s="14" t="s">
        <v>30</v>
      </c>
      <c r="F86" s="12" t="s">
        <v>13</v>
      </c>
      <c r="G86" s="12" t="s">
        <v>14</v>
      </c>
      <c r="H86" s="15">
        <f>H85-7</f>
        <v>169.56</v>
      </c>
      <c r="I86" s="35" t="s">
        <v>153</v>
      </c>
      <c r="J86" s="6">
        <f>IFERROR(VLOOKUP("Connecticut"&amp;A86&amp;"FOB",'[2]FY1920 Pricing'!$B:$V,21,0),0)</f>
        <v>126.55</v>
      </c>
      <c r="K86" s="34">
        <f t="shared" si="10"/>
        <v>-43.010000000000005</v>
      </c>
      <c r="M86" s="6" t="str">
        <f t="shared" si="8"/>
        <v>Glenrothes 10YO.750-6</v>
      </c>
    </row>
    <row r="87" spans="1:16" ht="15" customHeight="1" x14ac:dyDescent="0.3">
      <c r="A87" s="6" t="str">
        <f>VLOOKUP(_xlfn.NUMBERVALUE(LEFT(C87,8)),[1]SKUs!$A:$G,7,0)</f>
        <v>Glenrothes 12YO.750-6</v>
      </c>
      <c r="B87" s="12" t="s">
        <v>10</v>
      </c>
      <c r="C87" s="22" t="s">
        <v>198</v>
      </c>
      <c r="D87" s="14" t="s">
        <v>154</v>
      </c>
      <c r="E87" s="14" t="s">
        <v>30</v>
      </c>
      <c r="F87" s="12" t="s">
        <v>13</v>
      </c>
      <c r="G87" s="12" t="s">
        <v>14</v>
      </c>
      <c r="H87" s="15">
        <v>256.75</v>
      </c>
      <c r="I87" s="35" t="s">
        <v>155</v>
      </c>
      <c r="J87" s="6">
        <f>IFERROR(VLOOKUP("Connecticut"&amp;A87&amp;"FOB",'[2]FY1920 Pricing'!$B:$V,21,0),0)</f>
        <v>160.30000000000001</v>
      </c>
      <c r="K87" s="34">
        <f t="shared" si="10"/>
        <v>-96.449999999999989</v>
      </c>
      <c r="M87" s="6" t="str">
        <f t="shared" si="8"/>
        <v>Glenrothes 12YO.750-6</v>
      </c>
      <c r="N87" s="34" t="e">
        <f>VLOOKUP(M87,[4]Report!$A:$AR,21,0)</f>
        <v>#N/A</v>
      </c>
      <c r="O87" s="34" t="e">
        <f t="shared" ref="O87:O88" si="17">N87-H87</f>
        <v>#N/A</v>
      </c>
      <c r="P87" s="34"/>
    </row>
    <row r="88" spans="1:16" ht="15" customHeight="1" x14ac:dyDescent="0.3">
      <c r="A88" s="6" t="str">
        <f>VLOOKUP(_xlfn.NUMBERVALUE(LEFT(C88,8)),[1]SKUs!$A:$G,7,0)</f>
        <v>Glenrothes 12YO.750-6</v>
      </c>
      <c r="B88" s="12" t="s">
        <v>10</v>
      </c>
      <c r="C88" s="22" t="s">
        <v>412</v>
      </c>
      <c r="D88" s="14" t="s">
        <v>518</v>
      </c>
      <c r="E88" s="14" t="s">
        <v>30</v>
      </c>
      <c r="F88" s="12" t="s">
        <v>13</v>
      </c>
      <c r="G88" s="12" t="s">
        <v>14</v>
      </c>
      <c r="H88" s="15">
        <f>H87-7</f>
        <v>249.75</v>
      </c>
      <c r="I88" s="35" t="s">
        <v>155</v>
      </c>
      <c r="J88" s="6">
        <f>IFERROR(VLOOKUP("Connecticut"&amp;A88&amp;"FOB",'[2]FY1920 Pricing'!$B:$V,21,0),0)</f>
        <v>160.30000000000001</v>
      </c>
      <c r="K88" s="34">
        <f t="shared" si="10"/>
        <v>-89.449999999999989</v>
      </c>
      <c r="M88" s="6" t="str">
        <f t="shared" si="8"/>
        <v>Glenrothes 12YO.750-6</v>
      </c>
      <c r="N88" s="34" t="e">
        <f>VLOOKUP(M88,[4]Report!$A:$AR,21,0)</f>
        <v>#N/A</v>
      </c>
      <c r="O88" s="34" t="e">
        <f t="shared" si="17"/>
        <v>#N/A</v>
      </c>
      <c r="P88" s="34"/>
    </row>
    <row r="89" spans="1:16" ht="15" customHeight="1" x14ac:dyDescent="0.3">
      <c r="A89" s="6" t="str">
        <f>VLOOKUP(_xlfn.NUMBERVALUE(LEFT(C89,8)),[1]SKUs!$A:$G,7,0)</f>
        <v>Glenrothes 18YO.750-6</v>
      </c>
      <c r="B89" s="12" t="s">
        <v>10</v>
      </c>
      <c r="C89" s="22" t="s">
        <v>357</v>
      </c>
      <c r="D89" s="14" t="s">
        <v>358</v>
      </c>
      <c r="E89" s="14" t="s">
        <v>30</v>
      </c>
      <c r="F89" s="12" t="s">
        <v>13</v>
      </c>
      <c r="G89" s="12" t="s">
        <v>14</v>
      </c>
      <c r="H89" s="15">
        <f>530.94</f>
        <v>530.94000000000005</v>
      </c>
      <c r="I89" s="35" t="s">
        <v>157</v>
      </c>
      <c r="J89" s="6">
        <f>IFERROR(VLOOKUP("Connecticut"&amp;A89&amp;"FOB",'[2]FY1920 Pricing'!$B:$V,21,0),0)</f>
        <v>463.30061912769997</v>
      </c>
      <c r="K89" s="34">
        <f t="shared" si="10"/>
        <v>-67.63938087230008</v>
      </c>
      <c r="M89" s="6" t="str">
        <f t="shared" si="8"/>
        <v>Glenrothes 18YO.750-6</v>
      </c>
      <c r="N89" s="34" t="e">
        <f>VLOOKUP(M89,[4]Report!$A:$AR,21,0)</f>
        <v>#N/A</v>
      </c>
    </row>
    <row r="90" spans="1:16" ht="15" customHeight="1" x14ac:dyDescent="0.3">
      <c r="A90" s="6" t="str">
        <f>VLOOKUP(_xlfn.NUMBERVALUE(LEFT(C90,8)),[1]SKUs!$A:$G,7,0)</f>
        <v>Glenrothes 18YO.750-6</v>
      </c>
      <c r="B90" s="12" t="s">
        <v>10</v>
      </c>
      <c r="C90" s="22" t="s">
        <v>199</v>
      </c>
      <c r="D90" s="14" t="s">
        <v>156</v>
      </c>
      <c r="E90" s="14" t="s">
        <v>30</v>
      </c>
      <c r="F90" s="12" t="s">
        <v>13</v>
      </c>
      <c r="G90" s="12" t="s">
        <v>14</v>
      </c>
      <c r="H90" s="15">
        <v>666</v>
      </c>
      <c r="I90" s="35" t="s">
        <v>157</v>
      </c>
      <c r="J90" s="6">
        <f>IFERROR(VLOOKUP("Connecticut"&amp;A90&amp;"FOB",'[2]FY1920 Pricing'!$B:$V,21,0),0)</f>
        <v>463.30061912769997</v>
      </c>
      <c r="K90" s="34">
        <f t="shared" si="10"/>
        <v>-202.69938087230003</v>
      </c>
      <c r="M90" s="6" t="str">
        <f t="shared" si="8"/>
        <v>Glenrothes 18YO.750-6</v>
      </c>
      <c r="N90" s="34" t="e">
        <f>VLOOKUP(M90,[4]Report!$A:$AR,21,0)</f>
        <v>#N/A</v>
      </c>
      <c r="O90" s="34" t="e">
        <f t="shared" ref="O90:O99" si="18">N90-H90</f>
        <v>#N/A</v>
      </c>
      <c r="P90" s="34"/>
    </row>
    <row r="91" spans="1:16" ht="15" customHeight="1" x14ac:dyDescent="0.3">
      <c r="A91" s="6" t="str">
        <f>VLOOKUP(_xlfn.NUMBERVALUE(LEFT(C91,8)),[1]SKUs!$A:$G,7,0)</f>
        <v>Glenrothes 25YO.750-4</v>
      </c>
      <c r="B91" s="12" t="s">
        <v>10</v>
      </c>
      <c r="C91" s="22" t="s">
        <v>200</v>
      </c>
      <c r="D91" s="14" t="s">
        <v>158</v>
      </c>
      <c r="E91" s="14" t="s">
        <v>30</v>
      </c>
      <c r="F91" s="12" t="s">
        <v>13</v>
      </c>
      <c r="G91" s="12" t="s">
        <v>105</v>
      </c>
      <c r="H91" s="15">
        <v>1723</v>
      </c>
      <c r="I91" s="35" t="s">
        <v>159</v>
      </c>
      <c r="J91" s="6">
        <f>IFERROR(VLOOKUP("Connecticut"&amp;A91&amp;"FOB",'[2]FY1920 Pricing'!$B:$V,21,0),0)</f>
        <v>0</v>
      </c>
      <c r="K91" s="34">
        <f t="shared" si="10"/>
        <v>-1723</v>
      </c>
      <c r="M91" s="6" t="str">
        <f t="shared" si="8"/>
        <v>Glenrothes 25YO.750-4</v>
      </c>
      <c r="N91" s="34" t="e">
        <f>VLOOKUP(M91,[4]Report!$A:$AR,21,0)</f>
        <v>#N/A</v>
      </c>
      <c r="O91" s="34" t="e">
        <f t="shared" si="18"/>
        <v>#N/A</v>
      </c>
      <c r="P91" s="34"/>
    </row>
    <row r="92" spans="1:16" x14ac:dyDescent="0.3">
      <c r="A92" s="32" t="s">
        <v>509</v>
      </c>
      <c r="B92" s="12" t="s">
        <v>10</v>
      </c>
      <c r="C92" s="22" t="s">
        <v>455</v>
      </c>
      <c r="D92" s="14" t="s">
        <v>391</v>
      </c>
      <c r="E92" s="14" t="s">
        <v>30</v>
      </c>
      <c r="F92" s="12" t="s">
        <v>13</v>
      </c>
      <c r="G92" s="12" t="s">
        <v>37</v>
      </c>
      <c r="H92" s="15">
        <f>2276.82</f>
        <v>2276.8200000000002</v>
      </c>
      <c r="I92" s="35" t="s">
        <v>457</v>
      </c>
      <c r="J92" s="6">
        <f>IFERROR(VLOOKUP("Connecticut"&amp;A92&amp;"FOB",'[2]FY1920 Pricing'!$B:$V,21,0),0)</f>
        <v>2246.92</v>
      </c>
      <c r="K92" s="34">
        <f t="shared" si="10"/>
        <v>-29.900000000000091</v>
      </c>
      <c r="M92" s="6" t="str">
        <f t="shared" si="8"/>
        <v>Glenrothes 40YO.750-1</v>
      </c>
      <c r="N92" s="34" t="e">
        <f>VLOOKUP(M92,[4]Report!$A:$AR,21,0)</f>
        <v>#N/A</v>
      </c>
      <c r="O92" s="34" t="e">
        <f t="shared" si="18"/>
        <v>#N/A</v>
      </c>
      <c r="P92" s="34"/>
    </row>
    <row r="93" spans="1:16" x14ac:dyDescent="0.3">
      <c r="A93" s="37"/>
      <c r="B93" s="12" t="s">
        <v>10</v>
      </c>
      <c r="C93" s="22" t="s">
        <v>568</v>
      </c>
      <c r="D93" s="14" t="s">
        <v>567</v>
      </c>
      <c r="E93" s="14" t="s">
        <v>30</v>
      </c>
      <c r="F93" s="12" t="s">
        <v>13</v>
      </c>
      <c r="G93" s="12" t="s">
        <v>37</v>
      </c>
      <c r="H93" s="15">
        <v>19691.32</v>
      </c>
      <c r="I93" s="35" t="s">
        <v>163</v>
      </c>
      <c r="K93" s="34"/>
      <c r="N93" s="34"/>
      <c r="O93" s="34"/>
      <c r="P93" s="34"/>
    </row>
    <row r="94" spans="1:16" ht="15" customHeight="1" x14ac:dyDescent="0.3">
      <c r="A94" s="6" t="str">
        <f>VLOOKUP(_xlfn.NUMBERVALUE(LEFT(C94,8)),[1]SKUs!$A:$G,7,0)</f>
        <v>Glenrothes WMC.750-6</v>
      </c>
      <c r="B94" s="12" t="s">
        <v>10</v>
      </c>
      <c r="C94" s="22" t="s">
        <v>201</v>
      </c>
      <c r="D94" s="14" t="s">
        <v>160</v>
      </c>
      <c r="E94" s="14" t="s">
        <v>30</v>
      </c>
      <c r="F94" s="12" t="s">
        <v>13</v>
      </c>
      <c r="G94" s="12" t="s">
        <v>14</v>
      </c>
      <c r="H94" s="15">
        <v>338</v>
      </c>
      <c r="I94" s="35" t="s">
        <v>161</v>
      </c>
      <c r="J94" s="6">
        <f>IFERROR(VLOOKUP("Connecticut"&amp;A94&amp;"FOB",'[2]FY1920 Pricing'!$B:$V,21,0),0)</f>
        <v>244.67</v>
      </c>
      <c r="K94" s="34">
        <f t="shared" si="10"/>
        <v>-93.330000000000013</v>
      </c>
      <c r="M94" s="6" t="str">
        <f t="shared" si="8"/>
        <v>Glenrothes WMC.750-6</v>
      </c>
      <c r="N94" s="34" t="e">
        <f>VLOOKUP(M94,[4]Report!$A:$AR,21,0)</f>
        <v>#N/A</v>
      </c>
      <c r="O94" s="34" t="e">
        <f t="shared" si="18"/>
        <v>#N/A</v>
      </c>
      <c r="P94" s="34"/>
    </row>
    <row r="95" spans="1:16" ht="15" customHeight="1" x14ac:dyDescent="0.3">
      <c r="A95" s="6" t="str">
        <f>VLOOKUP(_xlfn.NUMBERVALUE(LEFT(C95,8)),[1]SKUs!$A:$G,7,0)</f>
        <v>Glenrothes WMC.750-6</v>
      </c>
      <c r="B95" s="12" t="s">
        <v>10</v>
      </c>
      <c r="C95" s="22" t="s">
        <v>201</v>
      </c>
      <c r="D95" s="14" t="s">
        <v>535</v>
      </c>
      <c r="E95" s="14" t="s">
        <v>30</v>
      </c>
      <c r="F95" s="12" t="s">
        <v>13</v>
      </c>
      <c r="G95" s="12" t="s">
        <v>14</v>
      </c>
      <c r="H95" s="15">
        <f>H94-7</f>
        <v>331</v>
      </c>
      <c r="I95" s="35" t="s">
        <v>161</v>
      </c>
      <c r="J95" s="6">
        <f>IFERROR(VLOOKUP("Connecticut"&amp;A95&amp;"FOB",'[2]FY1920 Pricing'!$B:$V,21,0),0)</f>
        <v>244.67</v>
      </c>
      <c r="K95" s="34">
        <f t="shared" ref="K95" si="19">J95-H95</f>
        <v>-86.330000000000013</v>
      </c>
      <c r="M95" s="6" t="str">
        <f t="shared" ref="M95" si="20">A95</f>
        <v>Glenrothes WMC.750-6</v>
      </c>
      <c r="N95" s="34" t="e">
        <f>VLOOKUP(M95,[4]Report!$A:$AR,21,0)</f>
        <v>#N/A</v>
      </c>
      <c r="O95" s="34" t="e">
        <f t="shared" ref="O95" si="21">N95-H95</f>
        <v>#N/A</v>
      </c>
      <c r="P95" s="34"/>
    </row>
    <row r="96" spans="1:16" ht="14.4" customHeight="1" x14ac:dyDescent="0.3">
      <c r="A96" s="6" t="str">
        <f>VLOOKUP(_xlfn.NUMBERVALUE(LEFT(C96,8)),[1]SKUs!$A:$G,7,0)</f>
        <v>TFG.1750-6</v>
      </c>
      <c r="B96" s="16" t="s">
        <v>10</v>
      </c>
      <c r="C96" s="13" t="s">
        <v>237</v>
      </c>
      <c r="D96" s="17" t="s">
        <v>43</v>
      </c>
      <c r="E96" s="17" t="s">
        <v>30</v>
      </c>
      <c r="F96" s="16" t="s">
        <v>13</v>
      </c>
      <c r="G96" s="16" t="s">
        <v>22</v>
      </c>
      <c r="H96" s="18">
        <v>106.82</v>
      </c>
      <c r="I96" s="35" t="s">
        <v>44</v>
      </c>
      <c r="J96" s="6">
        <f>IFERROR(VLOOKUP("Connecticut"&amp;A96&amp;"FOB",'[2]FY1920 Pricing'!$B:$V,21,0),0)</f>
        <v>100.780062</v>
      </c>
      <c r="K96" s="34">
        <f t="shared" si="10"/>
        <v>-6.0399379999999923</v>
      </c>
      <c r="M96" s="6" t="str">
        <f t="shared" si="8"/>
        <v>TFG.1750-6</v>
      </c>
      <c r="N96" s="34" t="e">
        <f>VLOOKUP(M96,[3]Report!$B:$V,21,0)</f>
        <v>#N/A</v>
      </c>
      <c r="O96" s="34" t="e">
        <f t="shared" si="18"/>
        <v>#N/A</v>
      </c>
      <c r="P96" s="34"/>
    </row>
    <row r="97" spans="1:16" ht="14.4" customHeight="1" x14ac:dyDescent="0.3">
      <c r="A97" s="6" t="str">
        <f>VLOOKUP(_xlfn.NUMBERVALUE(LEFT(C97,8)),[1]SKUs!$A:$G,7,0)</f>
        <v>TFG.375-12</v>
      </c>
      <c r="B97" s="16" t="s">
        <v>10</v>
      </c>
      <c r="C97" s="13" t="s">
        <v>238</v>
      </c>
      <c r="D97" s="17" t="s">
        <v>43</v>
      </c>
      <c r="E97" s="17" t="s">
        <v>30</v>
      </c>
      <c r="F97" s="16" t="s">
        <v>13</v>
      </c>
      <c r="G97" s="16" t="s">
        <v>31</v>
      </c>
      <c r="H97" s="18">
        <v>89.4</v>
      </c>
      <c r="I97" s="35" t="s">
        <v>44</v>
      </c>
      <c r="J97" s="6">
        <f>IFERROR(VLOOKUP("Connecticut"&amp;A97&amp;"FOB",'[2]FY1920 Pricing'!$B:$V,21,0),0)</f>
        <v>89.4</v>
      </c>
      <c r="K97" s="34">
        <f t="shared" si="10"/>
        <v>0</v>
      </c>
      <c r="M97" s="6" t="str">
        <f t="shared" si="8"/>
        <v>TFG.375-12</v>
      </c>
      <c r="N97" s="34" t="e">
        <f>VLOOKUP(M97,[3]Report!$B:$V,21,0)</f>
        <v>#N/A</v>
      </c>
      <c r="O97" s="34" t="e">
        <f t="shared" si="18"/>
        <v>#N/A</v>
      </c>
      <c r="P97" s="34"/>
    </row>
    <row r="98" spans="1:16" ht="14.4" customHeight="1" x14ac:dyDescent="0.3">
      <c r="A98" s="6" t="str">
        <f>VLOOKUP(_xlfn.NUMBERVALUE(LEFT(C98,8)),[1]SKUs!$A:$G,7,0)</f>
        <v>TFG.750-12</v>
      </c>
      <c r="B98" s="12" t="s">
        <v>10</v>
      </c>
      <c r="C98" s="13" t="s">
        <v>239</v>
      </c>
      <c r="D98" s="14" t="s">
        <v>43</v>
      </c>
      <c r="E98" s="14" t="s">
        <v>30</v>
      </c>
      <c r="F98" s="12" t="s">
        <v>13</v>
      </c>
      <c r="G98" s="12" t="s">
        <v>21</v>
      </c>
      <c r="H98" s="15">
        <v>150.91999999999999</v>
      </c>
      <c r="I98" s="35" t="s">
        <v>44</v>
      </c>
      <c r="J98" s="6">
        <f>IFERROR(VLOOKUP("Connecticut"&amp;A98&amp;"FOB",'[2]FY1920 Pricing'!$B:$V,21,0),0)</f>
        <v>146.53</v>
      </c>
      <c r="K98" s="34">
        <f t="shared" si="10"/>
        <v>-4.3899999999999864</v>
      </c>
      <c r="M98" s="6" t="str">
        <f t="shared" si="8"/>
        <v>TFG.750-12</v>
      </c>
      <c r="N98" s="34" t="e">
        <f>VLOOKUP(M98,[3]Report!$B:$V,21,0)</f>
        <v>#N/A</v>
      </c>
      <c r="O98" s="34" t="e">
        <f t="shared" si="18"/>
        <v>#N/A</v>
      </c>
      <c r="P98" s="34"/>
    </row>
    <row r="99" spans="1:16" ht="14.4" customHeight="1" x14ac:dyDescent="0.3">
      <c r="A99" s="6" t="str">
        <f>VLOOKUP(_xlfn.NUMBERVALUE(LEFT(C99,8)),[1]SKUs!$A:$G,7,0)</f>
        <v>TFG.1000-12</v>
      </c>
      <c r="B99" s="16" t="s">
        <v>10</v>
      </c>
      <c r="C99" s="13" t="s">
        <v>240</v>
      </c>
      <c r="D99" s="17" t="s">
        <v>43</v>
      </c>
      <c r="E99" s="17" t="s">
        <v>30</v>
      </c>
      <c r="F99" s="16" t="s">
        <v>13</v>
      </c>
      <c r="G99" s="16" t="s">
        <v>18</v>
      </c>
      <c r="H99" s="18">
        <v>200.06</v>
      </c>
      <c r="I99" s="35" t="s">
        <v>44</v>
      </c>
      <c r="J99" s="6">
        <f>IFERROR(VLOOKUP("Connecticut"&amp;A99&amp;"FOB",'[2]FY1920 Pricing'!$B:$V,21,0),0)</f>
        <v>194.24</v>
      </c>
      <c r="K99" s="34">
        <f t="shared" si="10"/>
        <v>-5.8199999999999932</v>
      </c>
      <c r="M99" s="6" t="str">
        <f t="shared" si="8"/>
        <v>TFG.1000-12</v>
      </c>
      <c r="N99" s="34" t="e">
        <f>VLOOKUP(M99,[3]Report!$B:$V,21,0)</f>
        <v>#N/A</v>
      </c>
      <c r="O99" s="34" t="e">
        <f t="shared" si="18"/>
        <v>#N/A</v>
      </c>
      <c r="P99" s="34"/>
    </row>
    <row r="100" spans="1:16" ht="15.75" customHeight="1" x14ac:dyDescent="0.3">
      <c r="A100" s="6" t="str">
        <f>VLOOKUP(_xlfn.NUMBERVALUE(LEFT(C100,8)),[1]SKUs!$A:$G,7,0)</f>
        <v>TFG.1750-6</v>
      </c>
      <c r="B100" s="7" t="s">
        <v>10</v>
      </c>
      <c r="C100" s="13" t="s">
        <v>241</v>
      </c>
      <c r="D100" s="19" t="s">
        <v>45</v>
      </c>
      <c r="E100" s="9" t="s">
        <v>30</v>
      </c>
      <c r="F100" s="20" t="s">
        <v>13</v>
      </c>
      <c r="G100" s="20" t="s">
        <v>22</v>
      </c>
      <c r="H100" s="11">
        <v>63.82</v>
      </c>
      <c r="I100" s="35" t="s">
        <v>44</v>
      </c>
      <c r="J100" s="6">
        <f>IFERROR(VLOOKUP("Connecticut"&amp;A100&amp;"FOB",'[2]FY1920 Pricing'!$B:$V,21,0),0)</f>
        <v>100.780062</v>
      </c>
      <c r="K100" s="34">
        <f t="shared" si="10"/>
        <v>36.960062000000001</v>
      </c>
      <c r="M100" s="6" t="str">
        <f t="shared" si="8"/>
        <v>TFG.1750-6</v>
      </c>
    </row>
    <row r="101" spans="1:16" ht="15.75" customHeight="1" x14ac:dyDescent="0.3">
      <c r="A101" s="6" t="str">
        <f>VLOOKUP(_xlfn.NUMBERVALUE(LEFT(C101,8)),[1]SKUs!$A:$G,7,0)</f>
        <v>TFG.375-12</v>
      </c>
      <c r="B101" s="7" t="s">
        <v>10</v>
      </c>
      <c r="C101" s="13" t="s">
        <v>242</v>
      </c>
      <c r="D101" s="19" t="s">
        <v>45</v>
      </c>
      <c r="E101" s="17" t="s">
        <v>30</v>
      </c>
      <c r="F101" s="20" t="s">
        <v>13</v>
      </c>
      <c r="G101" s="20" t="s">
        <v>31</v>
      </c>
      <c r="H101" s="11">
        <v>69.56</v>
      </c>
      <c r="I101" s="35" t="s">
        <v>44</v>
      </c>
      <c r="J101" s="6">
        <f>IFERROR(VLOOKUP("Connecticut"&amp;A101&amp;"FOB",'[2]FY1920 Pricing'!$B:$V,21,0),0)</f>
        <v>89.4</v>
      </c>
      <c r="K101" s="34">
        <f t="shared" si="10"/>
        <v>19.840000000000003</v>
      </c>
      <c r="M101" s="6" t="str">
        <f t="shared" si="8"/>
        <v>TFG.375-12</v>
      </c>
    </row>
    <row r="102" spans="1:16" ht="14.4" customHeight="1" x14ac:dyDescent="0.3">
      <c r="A102" s="6" t="str">
        <f>VLOOKUP(_xlfn.NUMBERVALUE(LEFT(C102,8)),[1]SKUs!$A:$G,7,0)</f>
        <v>TFG.750-12</v>
      </c>
      <c r="B102" s="16" t="s">
        <v>10</v>
      </c>
      <c r="C102" s="13" t="s">
        <v>243</v>
      </c>
      <c r="D102" s="17" t="s">
        <v>45</v>
      </c>
      <c r="E102" s="17" t="s">
        <v>30</v>
      </c>
      <c r="F102" s="16" t="s">
        <v>13</v>
      </c>
      <c r="G102" s="16" t="s">
        <v>21</v>
      </c>
      <c r="H102" s="18">
        <v>113.85</v>
      </c>
      <c r="I102" s="35" t="s">
        <v>44</v>
      </c>
      <c r="J102" s="6">
        <f>IFERROR(VLOOKUP("Connecticut"&amp;A102&amp;"FOB",'[2]FY1920 Pricing'!$B:$V,21,0),0)</f>
        <v>146.53</v>
      </c>
      <c r="K102" s="34">
        <f t="shared" si="10"/>
        <v>32.680000000000007</v>
      </c>
      <c r="M102" s="6" t="str">
        <f t="shared" si="8"/>
        <v>TFG.750-12</v>
      </c>
    </row>
    <row r="103" spans="1:16" ht="14.4" customHeight="1" x14ac:dyDescent="0.3">
      <c r="A103" s="6" t="str">
        <f>VLOOKUP(_xlfn.NUMBERVALUE(LEFT(C103,8)),[1]SKUs!$A:$G,7,0)</f>
        <v>TFG.1000-12</v>
      </c>
      <c r="B103" s="16" t="s">
        <v>10</v>
      </c>
      <c r="C103" s="13" t="s">
        <v>244</v>
      </c>
      <c r="D103" s="17" t="s">
        <v>45</v>
      </c>
      <c r="E103" s="17" t="s">
        <v>30</v>
      </c>
      <c r="F103" s="16" t="s">
        <v>13</v>
      </c>
      <c r="G103" s="16" t="s">
        <v>18</v>
      </c>
      <c r="H103" s="18">
        <v>153</v>
      </c>
      <c r="I103" s="35" t="s">
        <v>44</v>
      </c>
      <c r="J103" s="6">
        <f>IFERROR(VLOOKUP("Connecticut"&amp;A103&amp;"FOB",'[2]FY1920 Pricing'!$B:$V,21,0),0)</f>
        <v>194.24</v>
      </c>
      <c r="K103" s="34">
        <f t="shared" si="10"/>
        <v>41.240000000000009</v>
      </c>
      <c r="M103" s="6" t="str">
        <f t="shared" si="8"/>
        <v>TFG.1000-12</v>
      </c>
    </row>
    <row r="104" spans="1:16" ht="14.4" customHeight="1" x14ac:dyDescent="0.3">
      <c r="A104" s="6" t="str">
        <f>VLOOKUP(_xlfn.NUMBERVALUE(LEFT(C104,8)),[1]SKUs!$A:$G,7,0)</f>
        <v>TFG.750-12</v>
      </c>
      <c r="B104" s="12" t="s">
        <v>10</v>
      </c>
      <c r="C104" s="13" t="s">
        <v>245</v>
      </c>
      <c r="D104" s="14" t="s">
        <v>46</v>
      </c>
      <c r="E104" s="14" t="s">
        <v>30</v>
      </c>
      <c r="F104" s="12" t="s">
        <v>13</v>
      </c>
      <c r="G104" s="12" t="s">
        <v>21</v>
      </c>
      <c r="H104" s="15">
        <v>146.53</v>
      </c>
      <c r="I104" s="35" t="s">
        <v>44</v>
      </c>
      <c r="J104" s="6">
        <f>IFERROR(VLOOKUP("Connecticut"&amp;A104&amp;"FOB",'[2]FY1920 Pricing'!$B:$V,21,0),0)</f>
        <v>146.53</v>
      </c>
      <c r="K104" s="34">
        <f t="shared" si="10"/>
        <v>0</v>
      </c>
      <c r="M104" s="6" t="str">
        <f t="shared" si="8"/>
        <v>TFG.750-12</v>
      </c>
      <c r="N104" s="34" t="e">
        <f>VLOOKUP(M104,[3]Report!$B:$V,21,0)</f>
        <v>#N/A</v>
      </c>
      <c r="O104" s="34" t="e">
        <f t="shared" ref="O104" si="22">N104-H104</f>
        <v>#N/A</v>
      </c>
      <c r="P104" s="34"/>
    </row>
    <row r="105" spans="1:16" ht="14.4" customHeight="1" x14ac:dyDescent="0.3">
      <c r="A105" s="6" t="str">
        <f>VLOOKUP(_xlfn.NUMBERVALUE(LEFT(C105,8)),[1]SKUs!$A:$G,7,0)</f>
        <v>TFG.750-12</v>
      </c>
      <c r="B105" s="16" t="s">
        <v>10</v>
      </c>
      <c r="C105" s="13" t="s">
        <v>246</v>
      </c>
      <c r="D105" s="17" t="s">
        <v>47</v>
      </c>
      <c r="E105" s="17" t="s">
        <v>30</v>
      </c>
      <c r="F105" s="16" t="s">
        <v>13</v>
      </c>
      <c r="G105" s="16" t="s">
        <v>21</v>
      </c>
      <c r="H105" s="18">
        <v>113.85</v>
      </c>
      <c r="I105" s="35" t="s">
        <v>44</v>
      </c>
      <c r="J105" s="6">
        <f>IFERROR(VLOOKUP("Connecticut"&amp;A105&amp;"FOB",'[2]FY1920 Pricing'!$B:$V,21,0),0)</f>
        <v>146.53</v>
      </c>
      <c r="K105" s="34">
        <f t="shared" si="10"/>
        <v>32.680000000000007</v>
      </c>
      <c r="M105" s="6" t="str">
        <f t="shared" si="8"/>
        <v>TFG.750-12</v>
      </c>
    </row>
    <row r="106" spans="1:16" ht="14.4" customHeight="1" x14ac:dyDescent="0.3">
      <c r="A106" s="6" t="str">
        <f>VLOOKUP(_xlfn.NUMBERVALUE(LEFT(C106,8)),[1]SKUs!$A:$G,7,0)</f>
        <v>TFG.1000-12</v>
      </c>
      <c r="B106" s="12" t="s">
        <v>10</v>
      </c>
      <c r="C106" s="13" t="s">
        <v>247</v>
      </c>
      <c r="D106" s="14" t="s">
        <v>48</v>
      </c>
      <c r="E106" s="14" t="s">
        <v>30</v>
      </c>
      <c r="F106" s="12" t="s">
        <v>13</v>
      </c>
      <c r="G106" s="12" t="s">
        <v>18</v>
      </c>
      <c r="H106" s="15">
        <v>194.24</v>
      </c>
      <c r="I106" s="35" t="s">
        <v>44</v>
      </c>
      <c r="J106" s="6">
        <f>IFERROR(VLOOKUP("Connecticut"&amp;A106&amp;"FOB",'[2]FY1920 Pricing'!$B:$V,21,0),0)</f>
        <v>194.24</v>
      </c>
      <c r="K106" s="34">
        <f t="shared" si="10"/>
        <v>0</v>
      </c>
      <c r="M106" s="6" t="str">
        <f t="shared" si="8"/>
        <v>TFG.1000-12</v>
      </c>
      <c r="N106" s="34" t="e">
        <f>VLOOKUP(M106,[3]Report!$B:$V,21,0)</f>
        <v>#N/A</v>
      </c>
      <c r="O106" s="34" t="e">
        <f t="shared" ref="O106:O107" si="23">N106-H106</f>
        <v>#N/A</v>
      </c>
      <c r="P106" s="34"/>
    </row>
    <row r="107" spans="1:16" ht="14.4" customHeight="1" x14ac:dyDescent="0.3">
      <c r="A107" s="6" t="str">
        <f>VLOOKUP(_xlfn.NUMBERVALUE(LEFT(C107,8)),[1]SKUs!$A:$G,7,0)</f>
        <v>TFG.1750-6</v>
      </c>
      <c r="B107" s="12" t="s">
        <v>10</v>
      </c>
      <c r="C107" s="13" t="s">
        <v>248</v>
      </c>
      <c r="D107" s="14" t="s">
        <v>48</v>
      </c>
      <c r="E107" s="14" t="s">
        <v>30</v>
      </c>
      <c r="F107" s="12" t="s">
        <v>13</v>
      </c>
      <c r="G107" s="12" t="s">
        <v>22</v>
      </c>
      <c r="H107" s="15">
        <v>100.78</v>
      </c>
      <c r="I107" s="35" t="s">
        <v>44</v>
      </c>
      <c r="J107" s="6">
        <f>IFERROR(VLOOKUP("Connecticut"&amp;A107&amp;"FOB",'[2]FY1920 Pricing'!$B:$V,21,0),0)</f>
        <v>100.780062</v>
      </c>
      <c r="K107" s="34">
        <f t="shared" si="10"/>
        <v>6.199999999978445E-5</v>
      </c>
      <c r="M107" s="6" t="str">
        <f t="shared" si="8"/>
        <v>TFG.1750-6</v>
      </c>
      <c r="N107" s="34" t="e">
        <f>VLOOKUP(M107,[3]Report!$B:$V,21,0)</f>
        <v>#N/A</v>
      </c>
      <c r="O107" s="34" t="e">
        <f t="shared" si="23"/>
        <v>#N/A</v>
      </c>
      <c r="P107" s="34"/>
    </row>
    <row r="108" spans="1:16" ht="14.4" customHeight="1" x14ac:dyDescent="0.3">
      <c r="A108" s="6" t="str">
        <f>VLOOKUP(_xlfn.NUMBERVALUE(LEFT(C108,8)),[1]SKUs!$A:$G,7,0)</f>
        <v>TFG.1000-12</v>
      </c>
      <c r="B108" s="16" t="s">
        <v>10</v>
      </c>
      <c r="C108" s="13" t="s">
        <v>249</v>
      </c>
      <c r="D108" s="17" t="s">
        <v>49</v>
      </c>
      <c r="E108" s="17" t="s">
        <v>30</v>
      </c>
      <c r="F108" s="16" t="s">
        <v>13</v>
      </c>
      <c r="G108" s="16" t="s">
        <v>18</v>
      </c>
      <c r="H108" s="18">
        <v>153</v>
      </c>
      <c r="I108" s="35" t="s">
        <v>44</v>
      </c>
      <c r="J108" s="6">
        <f>IFERROR(VLOOKUP("Connecticut"&amp;A108&amp;"FOB",'[2]FY1920 Pricing'!$B:$V,21,0),0)</f>
        <v>194.24</v>
      </c>
      <c r="K108" s="34">
        <f t="shared" si="10"/>
        <v>41.240000000000009</v>
      </c>
      <c r="M108" s="6" t="str">
        <f t="shared" si="8"/>
        <v>TFG.1000-12</v>
      </c>
    </row>
    <row r="109" spans="1:16" ht="14.4" customHeight="1" x14ac:dyDescent="0.3">
      <c r="A109" s="6" t="str">
        <f>VLOOKUP(_xlfn.NUMBERVALUE(LEFT(C109,8)),[1]SKUs!$A:$G,7,0)</f>
        <v>TFG.1750-6</v>
      </c>
      <c r="B109" s="16" t="s">
        <v>10</v>
      </c>
      <c r="C109" s="13" t="s">
        <v>250</v>
      </c>
      <c r="D109" s="17" t="s">
        <v>49</v>
      </c>
      <c r="E109" s="17" t="s">
        <v>30</v>
      </c>
      <c r="F109" s="16" t="s">
        <v>13</v>
      </c>
      <c r="G109" s="16" t="s">
        <v>22</v>
      </c>
      <c r="H109" s="18">
        <v>63.82</v>
      </c>
      <c r="I109" s="35" t="s">
        <v>44</v>
      </c>
      <c r="J109" s="6">
        <f>IFERROR(VLOOKUP("Connecticut"&amp;A109&amp;"FOB",'[2]FY1920 Pricing'!$B:$V,21,0),0)</f>
        <v>100.780062</v>
      </c>
      <c r="K109" s="34">
        <f t="shared" si="10"/>
        <v>36.960062000000001</v>
      </c>
      <c r="M109" s="6" t="str">
        <f t="shared" si="8"/>
        <v>TFG.1750-6</v>
      </c>
    </row>
    <row r="110" spans="1:16" ht="14.4" customHeight="1" x14ac:dyDescent="0.3">
      <c r="A110" s="6" t="str">
        <f>VLOOKUP(_xlfn.NUMBERVALUE(LEFT(C110,8)),[1]SKUs!$A:$G,7,0)</f>
        <v>Smoky Black.750-12</v>
      </c>
      <c r="B110" s="12" t="s">
        <v>10</v>
      </c>
      <c r="C110" s="13" t="s">
        <v>251</v>
      </c>
      <c r="D110" s="14" t="s">
        <v>50</v>
      </c>
      <c r="E110" s="14" t="s">
        <v>51</v>
      </c>
      <c r="F110" s="12" t="s">
        <v>13</v>
      </c>
      <c r="G110" s="12" t="s">
        <v>21</v>
      </c>
      <c r="H110" s="15">
        <v>198.94</v>
      </c>
      <c r="I110" s="35" t="s">
        <v>52</v>
      </c>
      <c r="J110" s="6">
        <f>IFERROR(VLOOKUP("Connecticut"&amp;A110&amp;"FOB",'[2]FY1920 Pricing'!$B:$V,21,0),0)</f>
        <v>187.68</v>
      </c>
      <c r="K110" s="34">
        <f t="shared" si="10"/>
        <v>-11.259999999999991</v>
      </c>
      <c r="M110" s="6" t="str">
        <f t="shared" si="8"/>
        <v>Smoky Black.750-12</v>
      </c>
      <c r="N110" s="34" t="e">
        <f>VLOOKUP(M110,[3]Report!$B:$V,21,0)</f>
        <v>#N/A</v>
      </c>
      <c r="O110" s="34" t="e">
        <f t="shared" ref="O110:O111" si="24">N110-H110</f>
        <v>#N/A</v>
      </c>
      <c r="P110" s="34"/>
    </row>
    <row r="111" spans="1:16" ht="14.4" customHeight="1" x14ac:dyDescent="0.3">
      <c r="A111" s="6" t="str">
        <f>VLOOKUP(_xlfn.NUMBERVALUE(LEFT(C111,8)),[1]SKUs!$A:$G,7,0)</f>
        <v>Smoky Black.1750-6</v>
      </c>
      <c r="B111" s="12" t="s">
        <v>10</v>
      </c>
      <c r="C111" s="13" t="s">
        <v>252</v>
      </c>
      <c r="D111" s="14" t="s">
        <v>50</v>
      </c>
      <c r="E111" s="14" t="s">
        <v>51</v>
      </c>
      <c r="F111" s="12" t="s">
        <v>13</v>
      </c>
      <c r="G111" s="12" t="s">
        <v>22</v>
      </c>
      <c r="H111" s="18">
        <v>166.37</v>
      </c>
      <c r="I111" s="35" t="s">
        <v>52</v>
      </c>
      <c r="J111" s="6">
        <f>IFERROR(VLOOKUP("Connecticut"&amp;A111&amp;"FOB",'[2]FY1920 Pricing'!$B:$V,21,0),0)</f>
        <v>156.96</v>
      </c>
      <c r="K111" s="34">
        <f t="shared" si="10"/>
        <v>-9.4099999999999966</v>
      </c>
      <c r="M111" s="6" t="str">
        <f t="shared" si="8"/>
        <v>Smoky Black.1750-6</v>
      </c>
      <c r="N111" s="34" t="e">
        <f>VLOOKUP(M111,[3]Report!$B:$V,21,0)</f>
        <v>#N/A</v>
      </c>
      <c r="O111" s="34" t="e">
        <f t="shared" si="24"/>
        <v>#N/A</v>
      </c>
      <c r="P111" s="34"/>
    </row>
    <row r="112" spans="1:16" ht="14.4" customHeight="1" x14ac:dyDescent="0.3">
      <c r="A112" s="6" t="str">
        <f>VLOOKUP(_xlfn.NUMBERVALUE(LEFT(C112,8)),[1]SKUs!$A:$G,7,0)</f>
        <v>Smoky Black.750-12</v>
      </c>
      <c r="B112" s="16" t="s">
        <v>10</v>
      </c>
      <c r="C112" s="13" t="s">
        <v>253</v>
      </c>
      <c r="D112" s="17" t="s">
        <v>53</v>
      </c>
      <c r="E112" s="17" t="s">
        <v>51</v>
      </c>
      <c r="F112" s="16" t="s">
        <v>13</v>
      </c>
      <c r="G112" s="16" t="s">
        <v>21</v>
      </c>
      <c r="H112" s="18">
        <v>155</v>
      </c>
      <c r="I112" s="35" t="s">
        <v>52</v>
      </c>
      <c r="J112" s="6">
        <f>IFERROR(VLOOKUP("Connecticut"&amp;A112&amp;"FOB",'[2]FY1920 Pricing'!$B:$V,21,0),0)</f>
        <v>187.68</v>
      </c>
      <c r="K112" s="34">
        <f t="shared" si="10"/>
        <v>32.680000000000007</v>
      </c>
      <c r="M112" s="6" t="str">
        <f t="shared" si="8"/>
        <v>Smoky Black.750-12</v>
      </c>
    </row>
    <row r="113" spans="1:16" ht="14.4" customHeight="1" x14ac:dyDescent="0.3">
      <c r="A113" s="6" t="str">
        <f>VLOOKUP(_xlfn.NUMBERVALUE(LEFT(C113,8)),[1]SKUs!$A:$G,7,0)</f>
        <v>Smoky Black.1750-6</v>
      </c>
      <c r="B113" s="16" t="s">
        <v>10</v>
      </c>
      <c r="C113" s="13" t="s">
        <v>254</v>
      </c>
      <c r="D113" s="17" t="s">
        <v>53</v>
      </c>
      <c r="E113" s="17" t="s">
        <v>51</v>
      </c>
      <c r="F113" s="16" t="s">
        <v>13</v>
      </c>
      <c r="G113" s="16" t="s">
        <v>22</v>
      </c>
      <c r="H113" s="18">
        <v>120</v>
      </c>
      <c r="I113" s="35" t="s">
        <v>52</v>
      </c>
      <c r="J113" s="6">
        <f>IFERROR(VLOOKUP("Connecticut"&amp;A113&amp;"FOB",'[2]FY1920 Pricing'!$B:$V,21,0),0)</f>
        <v>156.96</v>
      </c>
      <c r="K113" s="34">
        <f t="shared" si="10"/>
        <v>36.960000000000008</v>
      </c>
      <c r="M113" s="6" t="str">
        <f t="shared" si="8"/>
        <v>Smoky Black.1750-6</v>
      </c>
    </row>
    <row r="114" spans="1:16" ht="14.4" customHeight="1" x14ac:dyDescent="0.3">
      <c r="B114" s="16" t="s">
        <v>10</v>
      </c>
      <c r="C114" s="13" t="s">
        <v>570</v>
      </c>
      <c r="D114" s="17" t="s">
        <v>571</v>
      </c>
      <c r="E114" s="17" t="s">
        <v>51</v>
      </c>
      <c r="F114" s="16" t="s">
        <v>13</v>
      </c>
      <c r="G114" s="16" t="s">
        <v>14</v>
      </c>
      <c r="H114" s="18">
        <v>109.67</v>
      </c>
      <c r="I114" s="35" t="s">
        <v>163</v>
      </c>
      <c r="K114" s="34"/>
    </row>
    <row r="115" spans="1:16" ht="15" customHeight="1" x14ac:dyDescent="0.3">
      <c r="A115" s="6" t="str">
        <f>VLOOKUP(_xlfn.NUMBERVALUE(LEFT(C115,8)),[1]SKUs!$A:$G,7,0)</f>
        <v>Macallan DC Gold.750-12</v>
      </c>
      <c r="B115" s="12" t="s">
        <v>10</v>
      </c>
      <c r="C115" s="22" t="s">
        <v>186</v>
      </c>
      <c r="D115" s="14" t="s">
        <v>139</v>
      </c>
      <c r="E115" s="14" t="s">
        <v>30</v>
      </c>
      <c r="F115" s="12" t="s">
        <v>13</v>
      </c>
      <c r="G115" s="12" t="s">
        <v>21</v>
      </c>
      <c r="H115" s="15">
        <f>449.88</f>
        <v>449.88</v>
      </c>
      <c r="I115" s="35" t="s">
        <v>140</v>
      </c>
      <c r="J115" s="6">
        <f>IFERROR(VLOOKUP("Connecticut"&amp;A115&amp;"FOB",'[2]FY1920 Pricing'!$B:$V,21,0),0)</f>
        <v>397.09</v>
      </c>
      <c r="K115" s="34">
        <f t="shared" ref="K115:K169" si="25">J115-H115</f>
        <v>-52.79000000000002</v>
      </c>
      <c r="M115" s="6" t="str">
        <f t="shared" ref="M115:M168" si="26">A115</f>
        <v>Macallan DC Gold.750-12</v>
      </c>
      <c r="N115" s="34" t="e">
        <f>VLOOKUP(M115,[4]Report!$A:$AR,21,0)</f>
        <v>#N/A</v>
      </c>
      <c r="O115" s="34" t="e">
        <f t="shared" ref="O115" si="27">N115-H115</f>
        <v>#N/A</v>
      </c>
      <c r="P115" s="34"/>
    </row>
    <row r="116" spans="1:16" ht="15" customHeight="1" x14ac:dyDescent="0.3">
      <c r="A116" s="6" t="str">
        <f>VLOOKUP(_xlfn.NUMBERVALUE(LEFT(C116,8)),[1]SKUs!$A:$G,7,0)</f>
        <v>Macallan DC Gold.750-12</v>
      </c>
      <c r="B116" s="12" t="s">
        <v>10</v>
      </c>
      <c r="C116" s="22" t="s">
        <v>187</v>
      </c>
      <c r="D116" s="14" t="s">
        <v>141</v>
      </c>
      <c r="E116" s="14" t="s">
        <v>30</v>
      </c>
      <c r="F116" s="12" t="s">
        <v>13</v>
      </c>
      <c r="G116" s="12" t="s">
        <v>21</v>
      </c>
      <c r="H116" s="18">
        <f>H115-7</f>
        <v>442.88</v>
      </c>
      <c r="I116" s="35" t="s">
        <v>140</v>
      </c>
      <c r="J116" s="6">
        <f>IFERROR(VLOOKUP("Connecticut"&amp;A116&amp;"FOB",'[2]FY1920 Pricing'!$B:$V,21,0),0)</f>
        <v>397.09</v>
      </c>
      <c r="K116" s="34">
        <f t="shared" si="25"/>
        <v>-45.79000000000002</v>
      </c>
      <c r="M116" s="6" t="str">
        <f t="shared" si="26"/>
        <v>Macallan DC Gold.750-12</v>
      </c>
    </row>
    <row r="117" spans="1:16" ht="14.4" customHeight="1" x14ac:dyDescent="0.3">
      <c r="A117" s="6" t="str">
        <f>VLOOKUP(_xlfn.NUMBERVALUE(LEFT(C117,8)),[1]SKUs!$A:$G,7,0)</f>
        <v>Macallan SO 12YO.750-12</v>
      </c>
      <c r="B117" s="12" t="s">
        <v>10</v>
      </c>
      <c r="C117" s="22" t="s">
        <v>255</v>
      </c>
      <c r="D117" s="14" t="s">
        <v>54</v>
      </c>
      <c r="E117" s="14" t="s">
        <v>30</v>
      </c>
      <c r="F117" s="12" t="s">
        <v>13</v>
      </c>
      <c r="G117" s="12" t="s">
        <v>21</v>
      </c>
      <c r="H117" s="15">
        <v>641</v>
      </c>
      <c r="I117" s="35" t="s">
        <v>403</v>
      </c>
      <c r="J117" s="6">
        <f>IFERROR(VLOOKUP("Connecticut"&amp;A117&amp;"FOB",'[2]FY1920 Pricing'!$B:$V,21,0),0)</f>
        <v>468.55</v>
      </c>
      <c r="K117" s="34">
        <f t="shared" si="25"/>
        <v>-172.45</v>
      </c>
      <c r="M117" s="6" t="str">
        <f t="shared" si="26"/>
        <v>Macallan SO 12YO.750-12</v>
      </c>
      <c r="N117" s="34" t="e">
        <f>VLOOKUP(M117,[4]Report!$A:$AR,21,0)</f>
        <v>#N/A</v>
      </c>
      <c r="O117" s="34" t="e">
        <f t="shared" ref="O117" si="28">N117-H117</f>
        <v>#N/A</v>
      </c>
      <c r="P117" s="34"/>
    </row>
    <row r="118" spans="1:16" ht="14.4" customHeight="1" x14ac:dyDescent="0.3">
      <c r="A118" s="6" t="str">
        <f>VLOOKUP(_xlfn.NUMBERVALUE(LEFT(C118,8)),[1]SKUs!$A:$G,7,0)</f>
        <v>Macallan SO 12YO.750-12</v>
      </c>
      <c r="B118" s="16" t="s">
        <v>10</v>
      </c>
      <c r="C118" s="22" t="s">
        <v>256</v>
      </c>
      <c r="D118" s="14" t="s">
        <v>55</v>
      </c>
      <c r="E118" s="17" t="s">
        <v>30</v>
      </c>
      <c r="F118" s="16" t="s">
        <v>13</v>
      </c>
      <c r="G118" s="16" t="s">
        <v>21</v>
      </c>
      <c r="H118" s="18">
        <f>H117-7</f>
        <v>634</v>
      </c>
      <c r="I118" s="35" t="s">
        <v>403</v>
      </c>
      <c r="J118" s="6">
        <f>IFERROR(VLOOKUP("Connecticut"&amp;A118&amp;"FOB",'[2]FY1920 Pricing'!$B:$V,21,0),0)</f>
        <v>468.55</v>
      </c>
      <c r="K118" s="34">
        <f t="shared" si="25"/>
        <v>-165.45</v>
      </c>
      <c r="M118" s="6" t="str">
        <f t="shared" si="26"/>
        <v>Macallan SO 12YO.750-12</v>
      </c>
    </row>
    <row r="119" spans="1:16" ht="15" customHeight="1" x14ac:dyDescent="0.3">
      <c r="A119" s="6" t="str">
        <f>VLOOKUP(_xlfn.NUMBERVALUE(LEFT(C119,8)),[1]SKUs!$A:$G,7,0)</f>
        <v>Macallan DC 12YO.50-120</v>
      </c>
      <c r="B119" s="12" t="s">
        <v>10</v>
      </c>
      <c r="C119" s="22" t="s">
        <v>293</v>
      </c>
      <c r="D119" s="14" t="s">
        <v>66</v>
      </c>
      <c r="E119" s="14" t="s">
        <v>30</v>
      </c>
      <c r="F119" s="12" t="s">
        <v>13</v>
      </c>
      <c r="G119" s="12" t="s">
        <v>23</v>
      </c>
      <c r="H119" s="15">
        <v>515</v>
      </c>
      <c r="I119" s="35" t="s">
        <v>433</v>
      </c>
      <c r="J119" s="6">
        <f>IFERROR(VLOOKUP("Connecticut"&amp;A119&amp;"FOB",'[2]FY1920 Pricing'!$B:$V,21,0),0)</f>
        <v>405</v>
      </c>
      <c r="K119" s="34">
        <f t="shared" si="25"/>
        <v>-110</v>
      </c>
      <c r="M119" s="6" t="str">
        <f t="shared" si="26"/>
        <v>Macallan DC 12YO.50-120</v>
      </c>
      <c r="N119" s="34" t="e">
        <f>VLOOKUP(M119,[4]Report!$A:$AR,21,0)</f>
        <v>#N/A</v>
      </c>
      <c r="O119" s="34" t="e">
        <f t="shared" ref="O119:O120" si="29">N119-H119</f>
        <v>#N/A</v>
      </c>
      <c r="P119" s="34"/>
    </row>
    <row r="120" spans="1:16" ht="15" customHeight="1" x14ac:dyDescent="0.3">
      <c r="A120" s="6" t="str">
        <f>VLOOKUP(_xlfn.NUMBERVALUE(LEFT(C120,8)),[1]SKUs!$A:$G,7,0)</f>
        <v>Macallan DC 12YO.750-12</v>
      </c>
      <c r="B120" s="12" t="s">
        <v>10</v>
      </c>
      <c r="C120" s="22" t="s">
        <v>262</v>
      </c>
      <c r="D120" s="14" t="s">
        <v>66</v>
      </c>
      <c r="E120" s="14" t="s">
        <v>30</v>
      </c>
      <c r="F120" s="12" t="s">
        <v>13</v>
      </c>
      <c r="G120" s="12" t="s">
        <v>21</v>
      </c>
      <c r="H120" s="15">
        <v>540</v>
      </c>
      <c r="I120" s="35" t="s">
        <v>433</v>
      </c>
      <c r="J120" s="6">
        <f>IFERROR(VLOOKUP("Connecticut"&amp;A120&amp;"FOB",'[2]FY1920 Pricing'!$B:$V,21,0),0)</f>
        <v>436.26718268663802</v>
      </c>
      <c r="K120" s="34">
        <f t="shared" si="25"/>
        <v>-103.73281731336198</v>
      </c>
      <c r="M120" s="6" t="str">
        <f t="shared" si="26"/>
        <v>Macallan DC 12YO.750-12</v>
      </c>
      <c r="N120" s="34" t="e">
        <f>VLOOKUP(M120,[4]Report!$A:$AR,21,0)</f>
        <v>#N/A</v>
      </c>
      <c r="O120" s="34" t="e">
        <f t="shared" si="29"/>
        <v>#N/A</v>
      </c>
      <c r="P120" s="34"/>
    </row>
    <row r="121" spans="1:16" ht="15" customHeight="1" x14ac:dyDescent="0.3">
      <c r="A121" s="6" t="str">
        <f>VLOOKUP(_xlfn.NUMBERVALUE(LEFT(C121,8)),[1]SKUs!$A:$G,7,0)</f>
        <v>Macallan DC 12YO.750-12</v>
      </c>
      <c r="B121" s="12" t="s">
        <v>10</v>
      </c>
      <c r="C121" s="13" t="s">
        <v>263</v>
      </c>
      <c r="D121" s="14" t="s">
        <v>67</v>
      </c>
      <c r="E121" s="14" t="s">
        <v>30</v>
      </c>
      <c r="F121" s="12" t="s">
        <v>13</v>
      </c>
      <c r="G121" s="12" t="s">
        <v>21</v>
      </c>
      <c r="H121" s="15">
        <f>H120-7</f>
        <v>533</v>
      </c>
      <c r="I121" s="35" t="s">
        <v>433</v>
      </c>
      <c r="J121" s="6">
        <f>IFERROR(VLOOKUP("Connecticut"&amp;A121&amp;"FOB",'[2]FY1920 Pricing'!$B:$V,21,0),0)</f>
        <v>436.26718268663802</v>
      </c>
      <c r="K121" s="34">
        <f t="shared" si="25"/>
        <v>-96.732817313361977</v>
      </c>
      <c r="M121" s="6" t="str">
        <f t="shared" si="26"/>
        <v>Macallan DC 12YO.750-12</v>
      </c>
    </row>
    <row r="122" spans="1:16" ht="15" customHeight="1" x14ac:dyDescent="0.3">
      <c r="A122" s="6" t="str">
        <f>VLOOKUP(_xlfn.NUMBERVALUE(LEFT(C122,8)),[1]SKUs!$A:$G,7,0)</f>
        <v>Macallan DC 12YO.375-12</v>
      </c>
      <c r="B122" s="12" t="s">
        <v>10</v>
      </c>
      <c r="C122" s="22" t="s">
        <v>292</v>
      </c>
      <c r="D122" s="14" t="s">
        <v>66</v>
      </c>
      <c r="E122" s="14" t="s">
        <v>30</v>
      </c>
      <c r="F122" s="12" t="s">
        <v>13</v>
      </c>
      <c r="G122" s="12" t="s">
        <v>31</v>
      </c>
      <c r="H122" s="15">
        <v>312</v>
      </c>
      <c r="I122" s="35" t="s">
        <v>433</v>
      </c>
      <c r="J122" s="6">
        <f>IFERROR(VLOOKUP("Connecticut"&amp;A122&amp;"FOB",'[2]FY1920 Pricing'!$B:$V,21,0),0)</f>
        <v>203.96</v>
      </c>
      <c r="K122" s="34">
        <f t="shared" si="25"/>
        <v>-108.03999999999999</v>
      </c>
      <c r="M122" s="6" t="str">
        <f t="shared" si="26"/>
        <v>Macallan DC 12YO.375-12</v>
      </c>
      <c r="N122" s="34" t="e">
        <f>VLOOKUP(M122,[4]Report!$A:$AR,21,0)</f>
        <v>#N/A</v>
      </c>
      <c r="O122" s="34" t="e">
        <f t="shared" ref="O122" si="30">N122-H122</f>
        <v>#N/A</v>
      </c>
      <c r="P122" s="34"/>
    </row>
    <row r="123" spans="1:16" ht="15" customHeight="1" x14ac:dyDescent="0.3">
      <c r="A123" s="6" t="str">
        <f>VLOOKUP(_xlfn.NUMBERVALUE(LEFT(C123,8)),[1]SKUs!$A:$G,7,0)</f>
        <v>Macallan DC 12YO.375-12</v>
      </c>
      <c r="B123" s="12" t="s">
        <v>10</v>
      </c>
      <c r="C123" s="22" t="s">
        <v>338</v>
      </c>
      <c r="D123" s="14" t="s">
        <v>67</v>
      </c>
      <c r="E123" s="14" t="s">
        <v>30</v>
      </c>
      <c r="F123" s="12" t="s">
        <v>13</v>
      </c>
      <c r="G123" s="12" t="s">
        <v>31</v>
      </c>
      <c r="H123" s="15">
        <f>H122-7</f>
        <v>305</v>
      </c>
      <c r="I123" s="35" t="s">
        <v>433</v>
      </c>
      <c r="J123" s="6">
        <f>IFERROR(VLOOKUP("Connecticut"&amp;A123&amp;"FOB",'[2]FY1920 Pricing'!$B:$V,21,0),0)</f>
        <v>203.96</v>
      </c>
      <c r="K123" s="34">
        <f t="shared" si="25"/>
        <v>-101.03999999999999</v>
      </c>
      <c r="M123" s="6" t="str">
        <f t="shared" si="26"/>
        <v>Macallan DC 12YO.375-12</v>
      </c>
    </row>
    <row r="124" spans="1:16" ht="15" customHeight="1" x14ac:dyDescent="0.3">
      <c r="A124" s="6" t="str">
        <f>VLOOKUP(_xlfn.NUMBERVALUE(LEFT(C124,8)),[1]SKUs!$A:$G,7,0)</f>
        <v>Macallan DC 12YO.1750-6</v>
      </c>
      <c r="B124" s="12" t="s">
        <v>10</v>
      </c>
      <c r="C124" s="22" t="s">
        <v>294</v>
      </c>
      <c r="D124" s="14" t="s">
        <v>66</v>
      </c>
      <c r="E124" s="14" t="s">
        <v>30</v>
      </c>
      <c r="F124" s="12" t="s">
        <v>13</v>
      </c>
      <c r="G124" s="12" t="s">
        <v>22</v>
      </c>
      <c r="H124" s="15">
        <v>593</v>
      </c>
      <c r="I124" s="35" t="s">
        <v>433</v>
      </c>
      <c r="J124" s="6">
        <f>IFERROR(VLOOKUP("Connecticut"&amp;A124&amp;"FOB",'[2]FY1920 Pricing'!$B:$V,21,0),0)</f>
        <v>0</v>
      </c>
      <c r="K124" s="34">
        <f t="shared" si="25"/>
        <v>-593</v>
      </c>
      <c r="M124" s="6" t="str">
        <f t="shared" si="26"/>
        <v>Macallan DC 12YO.1750-6</v>
      </c>
      <c r="N124" s="34" t="e">
        <f>VLOOKUP(M124,[4]Report!$A:$AR,21,0)</f>
        <v>#N/A</v>
      </c>
      <c r="O124" s="34" t="e">
        <f t="shared" ref="O124" si="31">N124-H124</f>
        <v>#N/A</v>
      </c>
      <c r="P124" s="34"/>
    </row>
    <row r="125" spans="1:16" ht="15" customHeight="1" x14ac:dyDescent="0.3">
      <c r="A125" s="6" t="str">
        <f>VLOOKUP(_xlfn.NUMBERVALUE(LEFT(C125,8)),[1]SKUs!$A:$G,7,0)</f>
        <v>Macallan DC 12YO.1750-6</v>
      </c>
      <c r="B125" s="12" t="s">
        <v>10</v>
      </c>
      <c r="C125" s="22" t="s">
        <v>337</v>
      </c>
      <c r="D125" s="14" t="s">
        <v>67</v>
      </c>
      <c r="E125" s="14" t="s">
        <v>30</v>
      </c>
      <c r="F125" s="12" t="s">
        <v>13</v>
      </c>
      <c r="G125" s="12" t="s">
        <v>22</v>
      </c>
      <c r="H125" s="15">
        <f>H124-7</f>
        <v>586</v>
      </c>
      <c r="I125" s="35" t="s">
        <v>433</v>
      </c>
      <c r="J125" s="6">
        <f>IFERROR(VLOOKUP("Connecticut"&amp;A125&amp;"FOB",'[2]FY1920 Pricing'!$B:$V,21,0),0)</f>
        <v>0</v>
      </c>
      <c r="K125" s="34">
        <f t="shared" si="25"/>
        <v>-586</v>
      </c>
      <c r="M125" s="6" t="str">
        <f t="shared" si="26"/>
        <v>Macallan DC 12YO.1750-6</v>
      </c>
    </row>
    <row r="126" spans="1:16" ht="15" customHeight="1" x14ac:dyDescent="0.3">
      <c r="B126" s="12" t="s">
        <v>10</v>
      </c>
      <c r="C126" s="22" t="s">
        <v>554</v>
      </c>
      <c r="D126" s="14" t="s">
        <v>555</v>
      </c>
      <c r="E126" s="14" t="s">
        <v>30</v>
      </c>
      <c r="F126" s="12" t="s">
        <v>13</v>
      </c>
      <c r="G126" s="12" t="s">
        <v>14</v>
      </c>
      <c r="H126" s="15">
        <v>1296</v>
      </c>
      <c r="I126" s="35" t="s">
        <v>557</v>
      </c>
      <c r="K126" s="34"/>
    </row>
    <row r="127" spans="1:16" ht="15" customHeight="1" x14ac:dyDescent="0.3">
      <c r="B127" s="12" t="s">
        <v>10</v>
      </c>
      <c r="C127" s="22" t="s">
        <v>291</v>
      </c>
      <c r="D127" s="14" t="s">
        <v>133</v>
      </c>
      <c r="E127" s="14" t="s">
        <v>30</v>
      </c>
      <c r="F127" s="12" t="s">
        <v>13</v>
      </c>
      <c r="G127" s="12" t="s">
        <v>328</v>
      </c>
      <c r="H127" s="15">
        <f>H121/12*8</f>
        <v>355.33333333333331</v>
      </c>
      <c r="I127" s="35" t="s">
        <v>432</v>
      </c>
      <c r="J127" s="6">
        <f>IFERROR(VLOOKUP("Connecticut"&amp;A127&amp;"FOB",'[2]FY1920 Pricing'!$B:$V,21,0),0)</f>
        <v>0</v>
      </c>
      <c r="K127" s="34">
        <f t="shared" si="25"/>
        <v>-355.33333333333331</v>
      </c>
      <c r="M127" s="6">
        <f t="shared" si="26"/>
        <v>0</v>
      </c>
      <c r="N127" s="34" t="e">
        <f>VLOOKUP(M127,[4]Report!$A:$AR,21,0)</f>
        <v>#N/A</v>
      </c>
      <c r="O127" s="34" t="e">
        <f t="shared" ref="O127:O128" si="32">N127-H127</f>
        <v>#N/A</v>
      </c>
      <c r="P127" s="34"/>
    </row>
    <row r="128" spans="1:16" ht="15" customHeight="1" x14ac:dyDescent="0.3">
      <c r="A128" s="6" t="str">
        <f>VLOOKUP(_xlfn.NUMBERVALUE(LEFT(C128,8)),[1]SKUs!$A:$G,7,0)</f>
        <v>Macallan Editions.750-12</v>
      </c>
      <c r="B128" s="12" t="s">
        <v>10</v>
      </c>
      <c r="C128" s="22" t="s">
        <v>387</v>
      </c>
      <c r="D128" s="14" t="s">
        <v>373</v>
      </c>
      <c r="E128" s="14" t="s">
        <v>30</v>
      </c>
      <c r="F128" s="12" t="s">
        <v>13</v>
      </c>
      <c r="G128" s="12" t="s">
        <v>21</v>
      </c>
      <c r="H128" s="15">
        <f>996.38</f>
        <v>996.38</v>
      </c>
      <c r="I128" s="35" t="s">
        <v>401</v>
      </c>
      <c r="J128" s="6">
        <f>IFERROR(VLOOKUP("Connecticut"&amp;A128&amp;"FOB",'[2]FY1920 Pricing'!$B:$V,21,0),0)</f>
        <v>712.81</v>
      </c>
      <c r="K128" s="34">
        <f t="shared" si="25"/>
        <v>-283.57000000000005</v>
      </c>
      <c r="M128" s="6" t="str">
        <f t="shared" si="26"/>
        <v>Macallan Editions.750-12</v>
      </c>
      <c r="N128" s="34" t="e">
        <f>VLOOKUP(M128,[4]Report!$A:$AR,21,0)</f>
        <v>#N/A</v>
      </c>
      <c r="O128" s="34" t="e">
        <f t="shared" si="32"/>
        <v>#N/A</v>
      </c>
      <c r="P128" s="34"/>
    </row>
    <row r="129" spans="1:16" ht="15" customHeight="1" x14ac:dyDescent="0.3">
      <c r="A129" s="6" t="str">
        <f>VLOOKUP(_xlfn.NUMBERVALUE(LEFT(C129,8)),[1]SKUs!$A:$G,7,0)</f>
        <v>Macallan Editions.750-12</v>
      </c>
      <c r="B129" s="12" t="s">
        <v>10</v>
      </c>
      <c r="C129" s="22" t="s">
        <v>388</v>
      </c>
      <c r="D129" s="14" t="s">
        <v>372</v>
      </c>
      <c r="E129" s="14" t="s">
        <v>30</v>
      </c>
      <c r="F129" s="12" t="s">
        <v>13</v>
      </c>
      <c r="G129" s="12" t="s">
        <v>21</v>
      </c>
      <c r="H129" s="15">
        <f>H128-7</f>
        <v>989.38</v>
      </c>
      <c r="I129" s="35" t="s">
        <v>401</v>
      </c>
      <c r="J129" s="6">
        <f>IFERROR(VLOOKUP("Connecticut"&amp;A129&amp;"FOB",'[2]FY1920 Pricing'!$B:$V,21,0),0)</f>
        <v>712.81</v>
      </c>
      <c r="K129" s="34">
        <f t="shared" si="25"/>
        <v>-276.57000000000005</v>
      </c>
      <c r="M129" s="6" t="str">
        <f t="shared" si="26"/>
        <v>Macallan Editions.750-12</v>
      </c>
    </row>
    <row r="130" spans="1:16" ht="15" customHeight="1" x14ac:dyDescent="0.3">
      <c r="B130" s="12" t="s">
        <v>10</v>
      </c>
      <c r="C130" s="22" t="s">
        <v>606</v>
      </c>
      <c r="D130" s="14" t="s">
        <v>607</v>
      </c>
      <c r="E130" s="14" t="s">
        <v>30</v>
      </c>
      <c r="F130" s="12" t="s">
        <v>13</v>
      </c>
      <c r="G130" s="12" t="s">
        <v>21</v>
      </c>
      <c r="H130" s="15" t="s">
        <v>608</v>
      </c>
      <c r="I130" s="35" t="s">
        <v>163</v>
      </c>
      <c r="K130" s="34"/>
    </row>
    <row r="131" spans="1:16" ht="15" customHeight="1" x14ac:dyDescent="0.3">
      <c r="B131" s="12" t="s">
        <v>10</v>
      </c>
      <c r="C131" s="22" t="s">
        <v>389</v>
      </c>
      <c r="D131" s="14" t="s">
        <v>564</v>
      </c>
      <c r="E131" s="14" t="s">
        <v>30</v>
      </c>
      <c r="F131" s="12" t="s">
        <v>13</v>
      </c>
      <c r="G131" s="12" t="s">
        <v>21</v>
      </c>
      <c r="H131" s="15">
        <v>865.82</v>
      </c>
      <c r="I131" s="35" t="s">
        <v>163</v>
      </c>
      <c r="K131" s="34"/>
    </row>
    <row r="132" spans="1:16" ht="15" customHeight="1" x14ac:dyDescent="0.3">
      <c r="A132" s="6" t="str">
        <f>VLOOKUP(_xlfn.NUMBERVALUE(LEFT(C132,8)),[1]SKUs!$A:$G,7,0)</f>
        <v>Macallan Classic Cut.750-12</v>
      </c>
      <c r="B132" s="12" t="s">
        <v>10</v>
      </c>
      <c r="C132" s="22" t="s">
        <v>389</v>
      </c>
      <c r="D132" s="14" t="s">
        <v>374</v>
      </c>
      <c r="E132" s="14" t="s">
        <v>30</v>
      </c>
      <c r="F132" s="12" t="s">
        <v>13</v>
      </c>
      <c r="G132" s="12" t="s">
        <v>21</v>
      </c>
      <c r="H132" s="15">
        <f>868.38</f>
        <v>868.38</v>
      </c>
      <c r="I132" s="35" t="s">
        <v>453</v>
      </c>
      <c r="J132" s="6">
        <f>IFERROR(VLOOKUP("Connecticut"&amp;A132&amp;"FOB",'[2]FY1920 Pricing'!$B:$V,21,0),0)</f>
        <v>799</v>
      </c>
      <c r="K132" s="34">
        <f t="shared" si="25"/>
        <v>-69.38</v>
      </c>
      <c r="M132" s="6" t="str">
        <f t="shared" si="26"/>
        <v>Macallan Classic Cut.750-12</v>
      </c>
      <c r="N132" s="34" t="e">
        <f>VLOOKUP(M132,[4]Report!$A:$AR,21,0)</f>
        <v>#N/A</v>
      </c>
      <c r="O132" s="34" t="e">
        <f t="shared" ref="O132" si="33">N132-H132</f>
        <v>#N/A</v>
      </c>
      <c r="P132" s="34"/>
    </row>
    <row r="133" spans="1:16" ht="15" customHeight="1" x14ac:dyDescent="0.3">
      <c r="A133" s="6" t="str">
        <f>VLOOKUP(_xlfn.NUMBERVALUE(LEFT(C133,8)),[1]SKUs!$A:$G,7,0)</f>
        <v>Macallan Classic Cut.750-12</v>
      </c>
      <c r="B133" s="12" t="s">
        <v>10</v>
      </c>
      <c r="C133" s="22" t="s">
        <v>390</v>
      </c>
      <c r="D133" s="14" t="s">
        <v>375</v>
      </c>
      <c r="E133" s="14" t="s">
        <v>30</v>
      </c>
      <c r="F133" s="12" t="s">
        <v>13</v>
      </c>
      <c r="G133" s="12" t="s">
        <v>21</v>
      </c>
      <c r="H133" s="15">
        <f>H132-7</f>
        <v>861.38</v>
      </c>
      <c r="I133" s="35" t="s">
        <v>453</v>
      </c>
      <c r="J133" s="6">
        <f>IFERROR(VLOOKUP("Connecticut"&amp;A133&amp;"FOB",'[2]FY1920 Pricing'!$B:$V,21,0),0)</f>
        <v>799</v>
      </c>
      <c r="K133" s="34">
        <f t="shared" si="25"/>
        <v>-62.379999999999995</v>
      </c>
      <c r="M133" s="6" t="str">
        <f t="shared" si="26"/>
        <v>Macallan Classic Cut.750-12</v>
      </c>
    </row>
    <row r="134" spans="1:16" ht="15" customHeight="1" x14ac:dyDescent="0.3">
      <c r="A134" s="6" t="str">
        <f>VLOOKUP(_xlfn.NUMBERVALUE(LEFT(C134,8)),[1]SKUs!$A:$G,7,0)</f>
        <v>Macallan 15YO.750-12</v>
      </c>
      <c r="B134" s="12" t="s">
        <v>10</v>
      </c>
      <c r="C134" s="22" t="s">
        <v>180</v>
      </c>
      <c r="D134" s="14" t="s">
        <v>134</v>
      </c>
      <c r="E134" s="14" t="s">
        <v>30</v>
      </c>
      <c r="F134" s="12" t="s">
        <v>13</v>
      </c>
      <c r="G134" s="12" t="s">
        <v>21</v>
      </c>
      <c r="H134" s="15">
        <f>935.88</f>
        <v>935.88</v>
      </c>
      <c r="I134" s="35" t="s">
        <v>135</v>
      </c>
      <c r="J134" s="6">
        <f>IFERROR(VLOOKUP("Connecticut"&amp;A134&amp;"FOB",'[2]FY1920 Pricing'!$B:$V,21,0),0)</f>
        <v>774.6</v>
      </c>
      <c r="K134" s="34">
        <f t="shared" si="25"/>
        <v>-161.27999999999997</v>
      </c>
      <c r="M134" s="6" t="str">
        <f t="shared" si="26"/>
        <v>Macallan 15YO.750-12</v>
      </c>
      <c r="N134" s="34" t="e">
        <f>VLOOKUP(M134,[4]Report!$A:$AR,21,0)</f>
        <v>#N/A</v>
      </c>
      <c r="O134" s="34" t="e">
        <f t="shared" ref="O134" si="34">N134-H134</f>
        <v>#N/A</v>
      </c>
      <c r="P134" s="34"/>
    </row>
    <row r="135" spans="1:16" ht="15" customHeight="1" x14ac:dyDescent="0.3">
      <c r="A135" s="6" t="str">
        <f>VLOOKUP(_xlfn.NUMBERVALUE(LEFT(C135,8)),[1]SKUs!$A:$G,7,0)</f>
        <v>Macallan 15YO.750-12</v>
      </c>
      <c r="B135" s="16" t="s">
        <v>10</v>
      </c>
      <c r="C135" s="21" t="s">
        <v>181</v>
      </c>
      <c r="D135" s="14" t="s">
        <v>136</v>
      </c>
      <c r="E135" s="17" t="s">
        <v>30</v>
      </c>
      <c r="F135" s="16" t="s">
        <v>13</v>
      </c>
      <c r="G135" s="16" t="s">
        <v>21</v>
      </c>
      <c r="H135" s="18">
        <f>H134-7</f>
        <v>928.88</v>
      </c>
      <c r="I135" s="35" t="s">
        <v>135</v>
      </c>
      <c r="J135" s="6">
        <f>IFERROR(VLOOKUP("Connecticut"&amp;A135&amp;"FOB",'[2]FY1920 Pricing'!$B:$V,21,0),0)</f>
        <v>774.6</v>
      </c>
      <c r="K135" s="34">
        <f t="shared" si="25"/>
        <v>-154.27999999999997</v>
      </c>
      <c r="M135" s="6" t="str">
        <f t="shared" si="26"/>
        <v>Macallan 15YO.750-12</v>
      </c>
    </row>
    <row r="136" spans="1:16" ht="15" customHeight="1" x14ac:dyDescent="0.3">
      <c r="B136" s="12" t="s">
        <v>10</v>
      </c>
      <c r="C136" s="21" t="s">
        <v>562</v>
      </c>
      <c r="D136" s="14" t="s">
        <v>563</v>
      </c>
      <c r="E136" s="14" t="s">
        <v>30</v>
      </c>
      <c r="F136" s="12" t="s">
        <v>13</v>
      </c>
      <c r="G136" s="12" t="s">
        <v>21</v>
      </c>
      <c r="H136" s="18">
        <v>1003.31</v>
      </c>
      <c r="I136" s="35" t="s">
        <v>163</v>
      </c>
      <c r="K136" s="34"/>
    </row>
    <row r="137" spans="1:16" ht="15" customHeight="1" x14ac:dyDescent="0.3">
      <c r="A137" s="6" t="str">
        <f>VLOOKUP(_xlfn.NUMBERVALUE(LEFT(C137,8)),[1]SKUs!$A:$G,7,0)</f>
        <v>Macallan Estate.750-3</v>
      </c>
      <c r="B137" s="16" t="s">
        <v>10</v>
      </c>
      <c r="C137" s="21" t="s">
        <v>434</v>
      </c>
      <c r="D137" s="14" t="s">
        <v>456</v>
      </c>
      <c r="E137" s="17" t="s">
        <v>30</v>
      </c>
      <c r="F137" s="16" t="s">
        <v>13</v>
      </c>
      <c r="G137" s="16" t="s">
        <v>37</v>
      </c>
      <c r="H137" s="18">
        <f>458.53</f>
        <v>458.53</v>
      </c>
      <c r="I137" s="35" t="s">
        <v>402</v>
      </c>
      <c r="J137" s="6">
        <f>IFERROR(VLOOKUP("Connecticut"&amp;A137&amp;"FOB",'[2]FY1920 Pricing'!$B:$V,21,0),0)</f>
        <v>416.67</v>
      </c>
      <c r="K137" s="34">
        <f t="shared" si="25"/>
        <v>-41.859999999999957</v>
      </c>
      <c r="M137" s="6" t="str">
        <f t="shared" si="26"/>
        <v>Macallan Estate.750-3</v>
      </c>
      <c r="N137" s="34" t="e">
        <f>VLOOKUP(M137,[4]Report!$A:$AR,21,0)</f>
        <v>#N/A</v>
      </c>
      <c r="O137" s="34" t="e">
        <f t="shared" ref="O137" si="35">N137-H137</f>
        <v>#N/A</v>
      </c>
      <c r="P137" s="34"/>
    </row>
    <row r="138" spans="1:16" ht="15" customHeight="1" x14ac:dyDescent="0.3">
      <c r="A138" s="32" t="s">
        <v>510</v>
      </c>
      <c r="B138" s="12" t="s">
        <v>10</v>
      </c>
      <c r="C138" s="22" t="s">
        <v>600</v>
      </c>
      <c r="D138" s="14" t="s">
        <v>601</v>
      </c>
      <c r="E138" s="14" t="s">
        <v>30</v>
      </c>
      <c r="F138" s="12" t="s">
        <v>13</v>
      </c>
      <c r="G138" s="12" t="s">
        <v>41</v>
      </c>
      <c r="H138" s="15">
        <v>615</v>
      </c>
      <c r="I138" s="35" t="s">
        <v>431</v>
      </c>
      <c r="K138" s="34"/>
      <c r="N138" s="34"/>
      <c r="O138" s="34"/>
      <c r="P138" s="34"/>
    </row>
    <row r="139" spans="1:16" x14ac:dyDescent="0.3">
      <c r="A139" s="32" t="s">
        <v>510</v>
      </c>
      <c r="B139" s="12" t="s">
        <v>10</v>
      </c>
      <c r="C139" s="22" t="s">
        <v>385</v>
      </c>
      <c r="D139" s="14" t="s">
        <v>383</v>
      </c>
      <c r="E139" s="14" t="s">
        <v>30</v>
      </c>
      <c r="F139" s="12" t="s">
        <v>13</v>
      </c>
      <c r="G139" s="12" t="s">
        <v>41</v>
      </c>
      <c r="H139" s="15">
        <f>551.34</f>
        <v>551.34</v>
      </c>
      <c r="I139" s="35" t="s">
        <v>431</v>
      </c>
      <c r="J139" s="6">
        <f>IFERROR(VLOOKUP("Connecticut"&amp;A139&amp;"FOB",'[2]FY1920 Pricing'!$B:$V,21,0),0)</f>
        <v>549.66</v>
      </c>
      <c r="K139" s="34">
        <f t="shared" si="25"/>
        <v>-1.6800000000000637</v>
      </c>
      <c r="M139" s="6" t="str">
        <f t="shared" si="26"/>
        <v>Macallan Rare Cask.750-3</v>
      </c>
      <c r="N139" s="34" t="e">
        <f>VLOOKUP(M139,[4]Report!$A:$AR,21,0)</f>
        <v>#N/A</v>
      </c>
      <c r="O139" s="34" t="e">
        <f t="shared" ref="O139" si="36">N139-H139</f>
        <v>#N/A</v>
      </c>
      <c r="P139" s="34"/>
    </row>
    <row r="140" spans="1:16" x14ac:dyDescent="0.3">
      <c r="A140" s="32" t="s">
        <v>510</v>
      </c>
      <c r="B140" s="12" t="s">
        <v>10</v>
      </c>
      <c r="C140" s="22" t="s">
        <v>386</v>
      </c>
      <c r="D140" s="14" t="s">
        <v>384</v>
      </c>
      <c r="E140" s="14" t="s">
        <v>30</v>
      </c>
      <c r="F140" s="12" t="s">
        <v>13</v>
      </c>
      <c r="G140" s="12" t="s">
        <v>41</v>
      </c>
      <c r="H140" s="15">
        <f>H139-7</f>
        <v>544.34</v>
      </c>
      <c r="I140" s="35" t="s">
        <v>431</v>
      </c>
      <c r="J140" s="6">
        <f>IFERROR(VLOOKUP("Connecticut"&amp;A140&amp;"FOB",'[2]FY1920 Pricing'!$B:$V,21,0),0)</f>
        <v>549.66</v>
      </c>
      <c r="K140" s="34">
        <f t="shared" si="25"/>
        <v>5.3199999999999363</v>
      </c>
      <c r="M140" s="6" t="str">
        <f t="shared" si="26"/>
        <v>Macallan Rare Cask.750-3</v>
      </c>
    </row>
    <row r="141" spans="1:16" ht="14.4" customHeight="1" x14ac:dyDescent="0.3">
      <c r="A141" s="6" t="str">
        <f>VLOOKUP(_xlfn.NUMBERVALUE(LEFT(C141,8)),[1]SKUs!$A:$G,7,0)</f>
        <v>Macallan 18YO.750-12</v>
      </c>
      <c r="B141" s="12" t="s">
        <v>10</v>
      </c>
      <c r="C141" s="22" t="s">
        <v>182</v>
      </c>
      <c r="D141" s="14" t="s">
        <v>609</v>
      </c>
      <c r="E141" s="17" t="s">
        <v>30</v>
      </c>
      <c r="F141" s="12" t="s">
        <v>13</v>
      </c>
      <c r="G141" s="12" t="s">
        <v>14</v>
      </c>
      <c r="H141" s="18">
        <v>1435</v>
      </c>
      <c r="I141" s="35" t="s">
        <v>57</v>
      </c>
      <c r="J141" s="6">
        <f>IFERROR(VLOOKUP("Connecticut"&amp;A141&amp;"FOB",'[2]FY1920 Pricing'!$B:$V,21,0),0)</f>
        <v>0</v>
      </c>
      <c r="K141" s="34">
        <f t="shared" si="25"/>
        <v>-1435</v>
      </c>
      <c r="M141" s="6" t="str">
        <f t="shared" si="26"/>
        <v>Macallan 18YO.750-12</v>
      </c>
      <c r="N141" s="34" t="e">
        <f>VLOOKUP(M141,[4]Report!$A:$AR,21,0)</f>
        <v>#N/A</v>
      </c>
      <c r="O141" s="34" t="e">
        <f t="shared" ref="O141" si="37">N141-H141</f>
        <v>#N/A</v>
      </c>
      <c r="P141" s="34"/>
    </row>
    <row r="142" spans="1:16" ht="14.4" customHeight="1" x14ac:dyDescent="0.3">
      <c r="A142" s="6" t="str">
        <f>VLOOKUP(_xlfn.NUMBERVALUE(LEFT(C142,8)),[1]SKUs!$A:$G,7,0)</f>
        <v>Macallan 18YO.750-12</v>
      </c>
      <c r="B142" s="16" t="s">
        <v>10</v>
      </c>
      <c r="C142" s="22" t="s">
        <v>183</v>
      </c>
      <c r="D142" s="17" t="s">
        <v>137</v>
      </c>
      <c r="E142" s="17" t="s">
        <v>30</v>
      </c>
      <c r="F142" s="16" t="s">
        <v>13</v>
      </c>
      <c r="G142" s="12" t="s">
        <v>14</v>
      </c>
      <c r="H142" s="18">
        <f>H141-7</f>
        <v>1428</v>
      </c>
      <c r="I142" s="35" t="s">
        <v>57</v>
      </c>
      <c r="J142" s="6">
        <f>IFERROR(VLOOKUP("Connecticut"&amp;A142&amp;"FOB",'[2]FY1920 Pricing'!$B:$V,21,0),0)</f>
        <v>0</v>
      </c>
      <c r="K142" s="34">
        <f t="shared" si="25"/>
        <v>-1428</v>
      </c>
      <c r="M142" s="6" t="str">
        <f t="shared" si="26"/>
        <v>Macallan 18YO.750-12</v>
      </c>
    </row>
    <row r="143" spans="1:16" ht="14.4" customHeight="1" x14ac:dyDescent="0.3">
      <c r="B143" s="16" t="s">
        <v>10</v>
      </c>
      <c r="C143" s="22" t="s">
        <v>561</v>
      </c>
      <c r="D143" s="17" t="s">
        <v>559</v>
      </c>
      <c r="E143" s="17" t="s">
        <v>30</v>
      </c>
      <c r="F143" s="16" t="s">
        <v>13</v>
      </c>
      <c r="G143" s="12" t="s">
        <v>14</v>
      </c>
      <c r="H143" s="18">
        <f>1238.34</f>
        <v>1238.3399999999999</v>
      </c>
      <c r="I143" s="36" t="s">
        <v>557</v>
      </c>
      <c r="K143" s="34"/>
    </row>
    <row r="144" spans="1:16" ht="14.4" customHeight="1" x14ac:dyDescent="0.3">
      <c r="B144" s="16" t="s">
        <v>10</v>
      </c>
      <c r="C144" s="22" t="s">
        <v>560</v>
      </c>
      <c r="D144" s="17" t="s">
        <v>558</v>
      </c>
      <c r="E144" s="17" t="s">
        <v>30</v>
      </c>
      <c r="F144" s="16" t="s">
        <v>13</v>
      </c>
      <c r="G144" s="12" t="s">
        <v>14</v>
      </c>
      <c r="H144" s="18">
        <f>H143-7</f>
        <v>1231.3399999999999</v>
      </c>
      <c r="I144" s="36" t="s">
        <v>557</v>
      </c>
      <c r="K144" s="34"/>
    </row>
    <row r="145" spans="1:16" ht="14.4" customHeight="1" x14ac:dyDescent="0.3">
      <c r="A145" s="32" t="s">
        <v>511</v>
      </c>
      <c r="B145" s="16" t="s">
        <v>10</v>
      </c>
      <c r="C145" s="22" t="s">
        <v>447</v>
      </c>
      <c r="D145" s="17" t="s">
        <v>365</v>
      </c>
      <c r="E145" s="17" t="s">
        <v>30</v>
      </c>
      <c r="F145" s="16" t="s">
        <v>13</v>
      </c>
      <c r="G145" s="12" t="s">
        <v>14</v>
      </c>
      <c r="H145" s="18">
        <f>1238.34</f>
        <v>1238.3399999999999</v>
      </c>
      <c r="I145" s="35" t="s">
        <v>367</v>
      </c>
      <c r="J145" s="6">
        <f>IFERROR(VLOOKUP("Connecticut"&amp;A145&amp;"FOB",'[2]FY1920 Pricing'!$B:$V,21,0),0)</f>
        <v>1105.4000000000001</v>
      </c>
      <c r="K145" s="34">
        <f t="shared" si="25"/>
        <v>-132.93999999999983</v>
      </c>
      <c r="M145" s="6" t="str">
        <f t="shared" si="26"/>
        <v>Macallan 18YO.750-6</v>
      </c>
      <c r="N145" s="34" t="e">
        <f>VLOOKUP(M145,[4]Report!$A:$AR,21,0)</f>
        <v>#N/A</v>
      </c>
      <c r="O145" s="34" t="e">
        <f t="shared" ref="O145" si="38">N145-H145</f>
        <v>#N/A</v>
      </c>
      <c r="P145" s="34"/>
    </row>
    <row r="146" spans="1:16" ht="14.4" customHeight="1" x14ac:dyDescent="0.3">
      <c r="A146" s="32" t="s">
        <v>511</v>
      </c>
      <c r="B146" s="16" t="s">
        <v>10</v>
      </c>
      <c r="C146" s="22" t="s">
        <v>448</v>
      </c>
      <c r="D146" s="17" t="s">
        <v>366</v>
      </c>
      <c r="E146" s="17" t="s">
        <v>30</v>
      </c>
      <c r="F146" s="16" t="s">
        <v>13</v>
      </c>
      <c r="G146" s="12" t="s">
        <v>14</v>
      </c>
      <c r="H146" s="18">
        <f>H145-7</f>
        <v>1231.3399999999999</v>
      </c>
      <c r="I146" s="35" t="s">
        <v>367</v>
      </c>
      <c r="J146" s="6">
        <f>IFERROR(VLOOKUP("Connecticut"&amp;A146&amp;"FOB",'[2]FY1920 Pricing'!$B:$V,21,0),0)</f>
        <v>1105.4000000000001</v>
      </c>
      <c r="K146" s="34">
        <f t="shared" si="25"/>
        <v>-125.93999999999983</v>
      </c>
      <c r="M146" s="6" t="str">
        <f t="shared" si="26"/>
        <v>Macallan 18YO.750-6</v>
      </c>
    </row>
    <row r="147" spans="1:16" ht="15" customHeight="1" x14ac:dyDescent="0.3">
      <c r="A147" s="6" t="str">
        <f>VLOOKUP(_xlfn.NUMBERVALUE(LEFT(C147,8)),[1]SKUs!$A:$G,7,0)</f>
        <v>Macallan TC 18YO.750-6</v>
      </c>
      <c r="B147" s="12" t="s">
        <v>10</v>
      </c>
      <c r="C147" s="22" t="s">
        <v>446</v>
      </c>
      <c r="D147" s="14" t="s">
        <v>396</v>
      </c>
      <c r="E147" s="17" t="s">
        <v>30</v>
      </c>
      <c r="F147" s="12" t="s">
        <v>13</v>
      </c>
      <c r="G147" s="12" t="s">
        <v>14</v>
      </c>
      <c r="H147" s="18">
        <f>1238.34</f>
        <v>1238.3399999999999</v>
      </c>
      <c r="I147" s="35" t="s">
        <v>400</v>
      </c>
      <c r="J147" s="6">
        <f>IFERROR(VLOOKUP("Connecticut"&amp;A147&amp;"FOB",'[2]FY1920 Pricing'!$B:$V,21,0),0)</f>
        <v>0</v>
      </c>
      <c r="K147" s="34">
        <f t="shared" si="25"/>
        <v>-1238.3399999999999</v>
      </c>
      <c r="M147" s="6" t="str">
        <f t="shared" si="26"/>
        <v>Macallan TC 18YO.750-6</v>
      </c>
      <c r="N147" s="34" t="e">
        <f>VLOOKUP(M147,[4]Report!$A:$AR,21,0)</f>
        <v>#N/A</v>
      </c>
      <c r="O147" s="34" t="e">
        <f t="shared" ref="O147" si="39">N147-H147</f>
        <v>#N/A</v>
      </c>
      <c r="P147" s="34"/>
    </row>
    <row r="148" spans="1:16" ht="15" customHeight="1" x14ac:dyDescent="0.3">
      <c r="A148" s="6" t="str">
        <f>VLOOKUP(_xlfn.NUMBERVALUE(LEFT(C148,8)),[1]SKUs!$A:$G,7,0)</f>
        <v>Macallan TC 18YO.750-6</v>
      </c>
      <c r="B148" s="12" t="s">
        <v>10</v>
      </c>
      <c r="C148" s="22" t="s">
        <v>445</v>
      </c>
      <c r="D148" s="14" t="s">
        <v>397</v>
      </c>
      <c r="E148" s="17" t="s">
        <v>30</v>
      </c>
      <c r="F148" s="12" t="s">
        <v>13</v>
      </c>
      <c r="G148" s="12" t="s">
        <v>14</v>
      </c>
      <c r="H148" s="18">
        <f>H147-7</f>
        <v>1231.3399999999999</v>
      </c>
      <c r="I148" s="35" t="s">
        <v>400</v>
      </c>
      <c r="J148" s="6">
        <f>IFERROR(VLOOKUP("Connecticut"&amp;A148&amp;"FOB",'[2]FY1920 Pricing'!$B:$V,21,0),0)</f>
        <v>0</v>
      </c>
      <c r="K148" s="34">
        <f t="shared" si="25"/>
        <v>-1231.3399999999999</v>
      </c>
      <c r="M148" s="6" t="str">
        <f t="shared" si="26"/>
        <v>Macallan TC 18YO.750-6</v>
      </c>
    </row>
    <row r="149" spans="1:16" ht="15" customHeight="1" x14ac:dyDescent="0.3">
      <c r="A149" s="6" t="str">
        <f>VLOOKUP(_xlfn.NUMBERVALUE(LEFT(C149,8)),[1]SKUs!$A:$G,7,0)</f>
        <v>Macallan TC 18YO.750-6</v>
      </c>
      <c r="B149" s="12" t="s">
        <v>10</v>
      </c>
      <c r="C149" s="22" t="s">
        <v>184</v>
      </c>
      <c r="D149" s="14" t="s">
        <v>398</v>
      </c>
      <c r="E149" s="17" t="s">
        <v>30</v>
      </c>
      <c r="F149" s="12" t="s">
        <v>13</v>
      </c>
      <c r="G149" s="12" t="s">
        <v>14</v>
      </c>
      <c r="H149" s="18">
        <f>1238.34</f>
        <v>1238.3399999999999</v>
      </c>
      <c r="I149" s="35" t="s">
        <v>138</v>
      </c>
      <c r="J149" s="6">
        <f>IFERROR(VLOOKUP("Connecticut"&amp;A149&amp;"FOB",'[2]FY1920 Pricing'!$B:$V,21,0),0)</f>
        <v>0</v>
      </c>
      <c r="K149" s="34">
        <f t="shared" si="25"/>
        <v>-1238.3399999999999</v>
      </c>
      <c r="M149" s="6" t="str">
        <f t="shared" si="26"/>
        <v>Macallan TC 18YO.750-6</v>
      </c>
      <c r="N149" s="34" t="e">
        <f>VLOOKUP(M149,[4]Report!$A:$AR,21,0)</f>
        <v>#N/A</v>
      </c>
      <c r="O149" s="34" t="e">
        <f t="shared" ref="O149" si="40">N149-H149</f>
        <v>#N/A</v>
      </c>
      <c r="P149" s="34"/>
    </row>
    <row r="150" spans="1:16" ht="15" customHeight="1" x14ac:dyDescent="0.3">
      <c r="A150" s="6" t="str">
        <f>VLOOKUP(_xlfn.NUMBERVALUE(LEFT(C150,8)),[1]SKUs!$A:$G,7,0)</f>
        <v>Macallan TC 18YO.750-6</v>
      </c>
      <c r="B150" s="12" t="s">
        <v>10</v>
      </c>
      <c r="C150" s="22" t="s">
        <v>185</v>
      </c>
      <c r="D150" s="14" t="s">
        <v>399</v>
      </c>
      <c r="E150" s="17" t="s">
        <v>30</v>
      </c>
      <c r="F150" s="12" t="s">
        <v>13</v>
      </c>
      <c r="G150" s="12" t="s">
        <v>14</v>
      </c>
      <c r="H150" s="18">
        <f>H149-7</f>
        <v>1231.3399999999999</v>
      </c>
      <c r="I150" s="35" t="s">
        <v>138</v>
      </c>
      <c r="J150" s="6">
        <f>IFERROR(VLOOKUP("Connecticut"&amp;A150&amp;"FOB",'[2]FY1920 Pricing'!$B:$V,21,0),0)</f>
        <v>0</v>
      </c>
      <c r="K150" s="34">
        <f t="shared" si="25"/>
        <v>-1231.3399999999999</v>
      </c>
      <c r="M150" s="6" t="str">
        <f t="shared" si="26"/>
        <v>Macallan TC 18YO.750-6</v>
      </c>
    </row>
    <row r="151" spans="1:16" ht="15.75" customHeight="1" x14ac:dyDescent="0.3">
      <c r="A151" s="6" t="str">
        <f>VLOOKUP(_xlfn.NUMBERVALUE(LEFT(C151,8)),[1]SKUs!$A:$G,7,0)</f>
        <v>Macallan Reflexion.750-2</v>
      </c>
      <c r="B151" s="12" t="s">
        <v>10</v>
      </c>
      <c r="C151" s="22" t="s">
        <v>257</v>
      </c>
      <c r="D151" s="14" t="s">
        <v>420</v>
      </c>
      <c r="E151" s="14" t="s">
        <v>56</v>
      </c>
      <c r="F151" s="12" t="s">
        <v>13</v>
      </c>
      <c r="G151" s="12" t="s">
        <v>60</v>
      </c>
      <c r="H151" s="15">
        <f>1867.65</f>
        <v>1867.65</v>
      </c>
      <c r="I151" s="35" t="s">
        <v>61</v>
      </c>
      <c r="J151" s="6">
        <f>IFERROR(VLOOKUP("Connecticut"&amp;A151&amp;"FOB",'[2]FY1920 Pricing'!$B:$V,21,0),0)</f>
        <v>1736</v>
      </c>
      <c r="K151" s="34">
        <f t="shared" si="25"/>
        <v>-131.65000000000009</v>
      </c>
      <c r="M151" s="6" t="str">
        <f t="shared" si="26"/>
        <v>Macallan Reflexion.750-2</v>
      </c>
      <c r="N151" s="34" t="e">
        <f>VLOOKUP(M151,[4]Report!$A:$AR,21,0)</f>
        <v>#N/A</v>
      </c>
      <c r="O151" s="34" t="e">
        <f t="shared" ref="O151" si="41">N151-H151</f>
        <v>#N/A</v>
      </c>
      <c r="P151" s="34"/>
    </row>
    <row r="152" spans="1:16" ht="15.75" customHeight="1" x14ac:dyDescent="0.3">
      <c r="A152" s="6" t="str">
        <f>VLOOKUP(_xlfn.NUMBERVALUE(LEFT(C152,8)),[1]SKUs!$A:$G,7,0)</f>
        <v>Macallan Reflexion.750-2</v>
      </c>
      <c r="B152" s="12" t="s">
        <v>10</v>
      </c>
      <c r="C152" s="22" t="s">
        <v>258</v>
      </c>
      <c r="D152" s="14" t="s">
        <v>421</v>
      </c>
      <c r="E152" s="14" t="s">
        <v>56</v>
      </c>
      <c r="F152" s="12" t="s">
        <v>13</v>
      </c>
      <c r="G152" s="12" t="s">
        <v>60</v>
      </c>
      <c r="H152" s="15">
        <f>H151-7</f>
        <v>1860.65</v>
      </c>
      <c r="I152" s="35" t="s">
        <v>61</v>
      </c>
      <c r="J152" s="6">
        <f>IFERROR(VLOOKUP("Connecticut"&amp;A152&amp;"FOB",'[2]FY1920 Pricing'!$B:$V,21,0),0)</f>
        <v>1736</v>
      </c>
      <c r="K152" s="34">
        <f t="shared" si="25"/>
        <v>-124.65000000000009</v>
      </c>
      <c r="M152" s="6" t="str">
        <f t="shared" si="26"/>
        <v>Macallan Reflexion.750-2</v>
      </c>
    </row>
    <row r="153" spans="1:16" ht="15.75" customHeight="1" x14ac:dyDescent="0.3">
      <c r="A153" s="6" t="str">
        <f>VLOOKUP(_xlfn.NUMBERVALUE(LEFT(C153,8)),[1]SKUs!$A:$G,7,0)</f>
        <v>Macallan No 6.750-1</v>
      </c>
      <c r="B153" s="12" t="s">
        <v>10</v>
      </c>
      <c r="C153" s="13" t="s">
        <v>259</v>
      </c>
      <c r="D153" s="14" t="s">
        <v>62</v>
      </c>
      <c r="E153" s="14" t="s">
        <v>56</v>
      </c>
      <c r="F153" s="12" t="s">
        <v>13</v>
      </c>
      <c r="G153" s="12" t="s">
        <v>37</v>
      </c>
      <c r="H153" s="15">
        <v>2790</v>
      </c>
      <c r="I153" s="35" t="s">
        <v>63</v>
      </c>
      <c r="J153" s="6">
        <f>IFERROR(VLOOKUP("Connecticut"&amp;A153&amp;"FOB",'[2]FY1920 Pricing'!$B:$V,21,0),0)</f>
        <v>2790</v>
      </c>
      <c r="K153" s="34">
        <f t="shared" si="25"/>
        <v>0</v>
      </c>
      <c r="M153" s="6" t="str">
        <f t="shared" si="26"/>
        <v>Macallan No 6.750-1</v>
      </c>
      <c r="N153" s="34" t="e">
        <f>VLOOKUP(M153,[4]Report!$A:$AR,21,0)</f>
        <v>#N/A</v>
      </c>
      <c r="O153" s="34" t="e">
        <f t="shared" ref="O153" si="42">N153-H153</f>
        <v>#N/A</v>
      </c>
      <c r="P153" s="34"/>
    </row>
    <row r="154" spans="1:16" ht="15.75" customHeight="1" x14ac:dyDescent="0.3">
      <c r="A154" s="6" t="str">
        <f>VLOOKUP(_xlfn.NUMBERVALUE(LEFT(C154,8)),[1]SKUs!$A:$G,7,0)</f>
        <v>Macallan No 6.750-1</v>
      </c>
      <c r="B154" s="12" t="s">
        <v>10</v>
      </c>
      <c r="C154" s="13" t="s">
        <v>260</v>
      </c>
      <c r="D154" s="14" t="s">
        <v>64</v>
      </c>
      <c r="E154" s="14" t="s">
        <v>56</v>
      </c>
      <c r="F154" s="12" t="s">
        <v>13</v>
      </c>
      <c r="G154" s="12" t="s">
        <v>37</v>
      </c>
      <c r="H154" s="15">
        <f>2790-7-(7.133*0.75*1*0.43)</f>
        <v>2780.6996075000002</v>
      </c>
      <c r="I154" s="35" t="s">
        <v>63</v>
      </c>
      <c r="J154" s="6">
        <f>IFERROR(VLOOKUP("Connecticut"&amp;A154&amp;"FOB",'[2]FY1920 Pricing'!$B:$V,21,0),0)</f>
        <v>2790</v>
      </c>
      <c r="K154" s="34">
        <f t="shared" si="25"/>
        <v>9.3003924999998162</v>
      </c>
      <c r="M154" s="6" t="str">
        <f t="shared" si="26"/>
        <v>Macallan No 6.750-1</v>
      </c>
    </row>
    <row r="155" spans="1:16" ht="15.75" customHeight="1" x14ac:dyDescent="0.3">
      <c r="B155" s="12" t="s">
        <v>10</v>
      </c>
      <c r="C155" s="13" t="s">
        <v>615</v>
      </c>
      <c r="D155" s="14" t="s">
        <v>614</v>
      </c>
      <c r="E155" s="9" t="s">
        <v>30</v>
      </c>
      <c r="F155" s="12" t="s">
        <v>13</v>
      </c>
      <c r="G155" s="12" t="s">
        <v>37</v>
      </c>
      <c r="H155" s="15">
        <v>4200</v>
      </c>
      <c r="I155" s="35" t="s">
        <v>163</v>
      </c>
      <c r="K155" s="34"/>
    </row>
    <row r="156" spans="1:16" ht="15.75" customHeight="1" x14ac:dyDescent="0.3">
      <c r="B156" s="12" t="s">
        <v>10</v>
      </c>
      <c r="C156" s="13" t="s">
        <v>617</v>
      </c>
      <c r="D156" s="14" t="s">
        <v>616</v>
      </c>
      <c r="E156" s="9" t="s">
        <v>30</v>
      </c>
      <c r="F156" s="12" t="s">
        <v>13</v>
      </c>
      <c r="G156" s="12" t="s">
        <v>37</v>
      </c>
      <c r="H156" s="15">
        <v>4760</v>
      </c>
      <c r="I156" s="35" t="s">
        <v>163</v>
      </c>
      <c r="K156" s="34"/>
    </row>
    <row r="157" spans="1:16" ht="15.75" customHeight="1" x14ac:dyDescent="0.3">
      <c r="A157" s="6" t="str">
        <f>VLOOKUP(_xlfn.NUMBERVALUE(LEFT(C157,8)),[1]SKUs!$A:$G,7,0)</f>
        <v>Macallan M Decanter.750-1</v>
      </c>
      <c r="B157" s="12" t="s">
        <v>10</v>
      </c>
      <c r="C157" s="13" t="s">
        <v>270</v>
      </c>
      <c r="D157" s="14" t="s">
        <v>422</v>
      </c>
      <c r="E157" s="9" t="s">
        <v>30</v>
      </c>
      <c r="F157" s="12" t="s">
        <v>13</v>
      </c>
      <c r="G157" s="16" t="s">
        <v>37</v>
      </c>
      <c r="H157" s="15">
        <v>3590.65</v>
      </c>
      <c r="I157" s="35" t="s">
        <v>73</v>
      </c>
      <c r="J157" s="6">
        <f>IFERROR(VLOOKUP("Connecticut"&amp;A157&amp;"FOB",'[2]FY1920 Pricing'!$B:$V,21,0),0)</f>
        <v>0</v>
      </c>
      <c r="K157" s="34">
        <f t="shared" si="25"/>
        <v>-3590.65</v>
      </c>
      <c r="M157" s="6" t="str">
        <f t="shared" si="26"/>
        <v>Macallan M Decanter.750-1</v>
      </c>
    </row>
    <row r="158" spans="1:16" ht="14.4" customHeight="1" x14ac:dyDescent="0.3">
      <c r="A158" s="6" t="str">
        <f>VLOOKUP(_xlfn.NUMBERVALUE(LEFT(C158,8)),[1]SKUs!$A:$G,7,0)</f>
        <v>Macallan M Decanter.750-1</v>
      </c>
      <c r="B158" s="12" t="s">
        <v>10</v>
      </c>
      <c r="C158" s="13" t="s">
        <v>271</v>
      </c>
      <c r="D158" s="14" t="s">
        <v>423</v>
      </c>
      <c r="E158" s="9" t="s">
        <v>30</v>
      </c>
      <c r="F158" s="12" t="s">
        <v>13</v>
      </c>
      <c r="G158" s="16" t="s">
        <v>37</v>
      </c>
      <c r="H158" s="15">
        <v>4100</v>
      </c>
      <c r="I158" s="35" t="s">
        <v>73</v>
      </c>
      <c r="J158" s="6">
        <f>IFERROR(VLOOKUP("Connecticut"&amp;A158&amp;"FOB",'[2]FY1920 Pricing'!$B:$V,21,0),0)</f>
        <v>0</v>
      </c>
      <c r="K158" s="34">
        <f t="shared" si="25"/>
        <v>-4100</v>
      </c>
      <c r="M158" s="6" t="str">
        <f t="shared" si="26"/>
        <v>Macallan M Decanter.750-1</v>
      </c>
      <c r="N158" s="34" t="e">
        <f>VLOOKUP(M158,[4]Report!$A:$AR,21,0)</f>
        <v>#N/A</v>
      </c>
      <c r="O158" s="34" t="e">
        <f t="shared" ref="O158" si="43">N158-H158</f>
        <v>#N/A</v>
      </c>
      <c r="P158" s="34"/>
    </row>
    <row r="159" spans="1:16" ht="15.75" customHeight="1" x14ac:dyDescent="0.3">
      <c r="A159" s="6" t="str">
        <f>VLOOKUP(_xlfn.NUMBERVALUE(LEFT(C159,8)),[1]SKUs!$A:$G,7,0)</f>
        <v>Macallan M Decanter.750-1</v>
      </c>
      <c r="B159" s="12" t="s">
        <v>10</v>
      </c>
      <c r="C159" s="13" t="s">
        <v>441</v>
      </c>
      <c r="D159" s="14" t="s">
        <v>437</v>
      </c>
      <c r="E159" s="9" t="s">
        <v>30</v>
      </c>
      <c r="F159" s="12" t="s">
        <v>13</v>
      </c>
      <c r="G159" s="16" t="s">
        <v>37</v>
      </c>
      <c r="H159" s="15">
        <v>3590.65</v>
      </c>
      <c r="I159" s="35" t="s">
        <v>454</v>
      </c>
      <c r="J159" s="6">
        <f>IFERROR(VLOOKUP("Connecticut"&amp;A159&amp;"FOB",'[2]FY1920 Pricing'!$B:$V,21,0),0)</f>
        <v>0</v>
      </c>
      <c r="K159" s="34">
        <f t="shared" si="25"/>
        <v>-3590.65</v>
      </c>
      <c r="M159" s="6" t="str">
        <f t="shared" si="26"/>
        <v>Macallan M Decanter.750-1</v>
      </c>
    </row>
    <row r="160" spans="1:16" ht="14.4" customHeight="1" x14ac:dyDescent="0.3">
      <c r="A160" s="6" t="str">
        <f>VLOOKUP(_xlfn.NUMBERVALUE(LEFT(C160,8)),[1]SKUs!$A:$G,7,0)</f>
        <v>Macallan M Decanter.750-1</v>
      </c>
      <c r="B160" s="12" t="s">
        <v>10</v>
      </c>
      <c r="C160" s="13" t="s">
        <v>442</v>
      </c>
      <c r="D160" s="14" t="s">
        <v>438</v>
      </c>
      <c r="E160" s="9" t="s">
        <v>30</v>
      </c>
      <c r="F160" s="12" t="s">
        <v>13</v>
      </c>
      <c r="G160" s="16" t="s">
        <v>37</v>
      </c>
      <c r="H160" s="15">
        <v>3600</v>
      </c>
      <c r="I160" s="35" t="s">
        <v>454</v>
      </c>
      <c r="J160" s="6">
        <f>IFERROR(VLOOKUP("Connecticut"&amp;A160&amp;"FOB",'[2]FY1920 Pricing'!$B:$V,21,0),0)</f>
        <v>0</v>
      </c>
      <c r="K160" s="34">
        <f t="shared" si="25"/>
        <v>-3600</v>
      </c>
      <c r="M160" s="6" t="str">
        <f t="shared" si="26"/>
        <v>Macallan M Decanter.750-1</v>
      </c>
      <c r="N160" s="34" t="e">
        <f>VLOOKUP(M160,[4]Report!$A:$AR,21,0)</f>
        <v>#N/A</v>
      </c>
      <c r="O160" s="34" t="e">
        <f t="shared" ref="O160:O163" si="44">N160-H160</f>
        <v>#N/A</v>
      </c>
      <c r="P160" s="34"/>
    </row>
    <row r="161" spans="1:16" ht="15" customHeight="1" x14ac:dyDescent="0.3">
      <c r="A161" s="6" t="str">
        <f>VLOOKUP(_xlfn.NUMBERVALUE(LEFT(C161,8)),[1]SKUs!$A:$G,7,0)</f>
        <v>Macallan M Black.750-1</v>
      </c>
      <c r="B161" s="12" t="s">
        <v>10</v>
      </c>
      <c r="C161" s="13" t="s">
        <v>191</v>
      </c>
      <c r="D161" s="14" t="s">
        <v>424</v>
      </c>
      <c r="E161" s="9" t="s">
        <v>30</v>
      </c>
      <c r="F161" s="12" t="s">
        <v>13</v>
      </c>
      <c r="G161" s="16" t="s">
        <v>37</v>
      </c>
      <c r="H161" s="15">
        <f>4832.82</f>
        <v>4832.82</v>
      </c>
      <c r="I161" s="35" t="s">
        <v>444</v>
      </c>
      <c r="J161" s="6">
        <f>IFERROR(VLOOKUP("Connecticut"&amp;A161&amp;"FOB",'[2]FY1920 Pricing'!$B:$V,21,0),0)</f>
        <v>4364.93</v>
      </c>
      <c r="K161" s="34">
        <f t="shared" si="25"/>
        <v>-467.88999999999942</v>
      </c>
      <c r="M161" s="6" t="str">
        <f t="shared" si="26"/>
        <v>Macallan M Black.750-1</v>
      </c>
      <c r="N161" s="34" t="e">
        <f>VLOOKUP(M161,[4]Report!$A:$AR,21,0)</f>
        <v>#N/A</v>
      </c>
      <c r="O161" s="34" t="e">
        <f t="shared" si="44"/>
        <v>#N/A</v>
      </c>
      <c r="P161" s="34"/>
    </row>
    <row r="162" spans="1:16" ht="15" customHeight="1" x14ac:dyDescent="0.3">
      <c r="A162" s="6" t="str">
        <f>VLOOKUP(_xlfn.NUMBERVALUE(LEFT(C162,8)),[1]SKUs!$A:$G,7,0)</f>
        <v>Macallan M Black.750-1</v>
      </c>
      <c r="B162" s="12" t="s">
        <v>10</v>
      </c>
      <c r="C162" s="13" t="s">
        <v>443</v>
      </c>
      <c r="D162" s="14" t="s">
        <v>435</v>
      </c>
      <c r="E162" s="9" t="s">
        <v>30</v>
      </c>
      <c r="F162" s="12" t="s">
        <v>13</v>
      </c>
      <c r="G162" s="16" t="s">
        <v>37</v>
      </c>
      <c r="H162" s="15">
        <f>4832.82</f>
        <v>4832.82</v>
      </c>
      <c r="I162" s="35" t="s">
        <v>436</v>
      </c>
      <c r="J162" s="6">
        <f>IFERROR(VLOOKUP("Connecticut"&amp;A162&amp;"FOB",'[2]FY1920 Pricing'!$B:$V,21,0),0)</f>
        <v>4364.93</v>
      </c>
      <c r="K162" s="34">
        <f t="shared" si="25"/>
        <v>-467.88999999999942</v>
      </c>
      <c r="M162" s="6" t="str">
        <f t="shared" si="26"/>
        <v>Macallan M Black.750-1</v>
      </c>
      <c r="N162" s="34" t="e">
        <f>VLOOKUP(M162,[4]Report!$A:$AR,21,0)</f>
        <v>#N/A</v>
      </c>
      <c r="O162" s="34" t="e">
        <f t="shared" si="44"/>
        <v>#N/A</v>
      </c>
      <c r="P162" s="34"/>
    </row>
    <row r="163" spans="1:16" ht="15.75" customHeight="1" x14ac:dyDescent="0.3">
      <c r="A163" s="6" t="str">
        <f>VLOOKUP(_xlfn.NUMBERVALUE(LEFT(C163,8)),[1]SKUs!$A:$G,7,0)</f>
        <v>Macallan SO 25YO.750-3</v>
      </c>
      <c r="B163" s="12" t="s">
        <v>10</v>
      </c>
      <c r="C163" s="22" t="s">
        <v>193</v>
      </c>
      <c r="D163" s="14" t="s">
        <v>148</v>
      </c>
      <c r="E163" s="14" t="s">
        <v>30</v>
      </c>
      <c r="F163" s="12" t="s">
        <v>13</v>
      </c>
      <c r="G163" s="12" t="s">
        <v>41</v>
      </c>
      <c r="H163" s="15">
        <v>5155</v>
      </c>
      <c r="I163" s="35" t="s">
        <v>58</v>
      </c>
      <c r="J163" s="6">
        <f>IFERROR(VLOOKUP("Connecticut"&amp;A163&amp;"FOB",'[2]FY1920 Pricing'!$B:$V,21,0),0)</f>
        <v>3371</v>
      </c>
      <c r="K163" s="34">
        <f t="shared" si="25"/>
        <v>-1784</v>
      </c>
      <c r="M163" s="6" t="str">
        <f t="shared" si="26"/>
        <v>Macallan SO 25YO.750-3</v>
      </c>
      <c r="N163" s="34" t="e">
        <f>VLOOKUP(M163,[4]Report!$A:$AR,21,0)</f>
        <v>#N/A</v>
      </c>
      <c r="O163" s="34" t="e">
        <f t="shared" si="44"/>
        <v>#N/A</v>
      </c>
      <c r="P163" s="34"/>
    </row>
    <row r="164" spans="1:16" ht="14.4" customHeight="1" x14ac:dyDescent="0.3">
      <c r="A164" s="6" t="str">
        <f>VLOOKUP(_xlfn.NUMBERVALUE(LEFT(C164,8)),[1]SKUs!$A:$G,7,0)</f>
        <v>Macallan SO 25YO.750-3</v>
      </c>
      <c r="B164" s="16" t="s">
        <v>10</v>
      </c>
      <c r="C164" s="22" t="s">
        <v>194</v>
      </c>
      <c r="D164" s="17" t="s">
        <v>149</v>
      </c>
      <c r="E164" s="17" t="s">
        <v>30</v>
      </c>
      <c r="F164" s="16" t="s">
        <v>13</v>
      </c>
      <c r="G164" s="16" t="s">
        <v>41</v>
      </c>
      <c r="H164" s="18">
        <f>H163-7</f>
        <v>5148</v>
      </c>
      <c r="I164" s="35" t="s">
        <v>58</v>
      </c>
      <c r="J164" s="6">
        <f>IFERROR(VLOOKUP("Connecticut"&amp;A164&amp;"FOB",'[2]FY1920 Pricing'!$B:$V,21,0),0)</f>
        <v>3371</v>
      </c>
      <c r="K164" s="34">
        <f t="shared" si="25"/>
        <v>-1777</v>
      </c>
      <c r="M164" s="6" t="str">
        <f t="shared" si="26"/>
        <v>Macallan SO 25YO.750-3</v>
      </c>
    </row>
    <row r="165" spans="1:16" ht="15.75" customHeight="1" x14ac:dyDescent="0.3">
      <c r="A165" s="6" t="str">
        <f>VLOOKUP(_xlfn.NUMBERVALUE(LEFT(C165,8)),[1]SKUs!$A:$G,7,0)</f>
        <v>Macallan SO 25YO.750-3</v>
      </c>
      <c r="B165" s="12" t="s">
        <v>10</v>
      </c>
      <c r="C165" s="22" t="s">
        <v>368</v>
      </c>
      <c r="D165" s="14" t="s">
        <v>359</v>
      </c>
      <c r="E165" s="14" t="s">
        <v>30</v>
      </c>
      <c r="F165" s="12" t="s">
        <v>13</v>
      </c>
      <c r="G165" s="12" t="s">
        <v>41</v>
      </c>
      <c r="H165" s="15">
        <f>4832.82</f>
        <v>4832.82</v>
      </c>
      <c r="I165" s="35" t="s">
        <v>361</v>
      </c>
      <c r="J165" s="6">
        <f>IFERROR(VLOOKUP("Connecticut"&amp;A165&amp;"FOB",'[2]FY1920 Pricing'!$B:$V,21,0),0)</f>
        <v>3371</v>
      </c>
      <c r="K165" s="34">
        <f t="shared" si="25"/>
        <v>-1461.8199999999997</v>
      </c>
      <c r="M165" s="6" t="str">
        <f t="shared" si="26"/>
        <v>Macallan SO 25YO.750-3</v>
      </c>
      <c r="N165" s="34" t="e">
        <f>VLOOKUP(M165,[4]Report!$A:$AR,21,0)</f>
        <v>#N/A</v>
      </c>
      <c r="O165" s="34" t="e">
        <f t="shared" ref="O165" si="45">N165-H165</f>
        <v>#N/A</v>
      </c>
      <c r="P165" s="34"/>
    </row>
    <row r="166" spans="1:16" ht="14.4" customHeight="1" x14ac:dyDescent="0.3">
      <c r="A166" s="6" t="str">
        <f>VLOOKUP(_xlfn.NUMBERVALUE(LEFT(C166,8)),[1]SKUs!$A:$G,7,0)</f>
        <v>Macallan SO 25YO.750-3</v>
      </c>
      <c r="B166" s="16" t="s">
        <v>10</v>
      </c>
      <c r="C166" s="22" t="s">
        <v>369</v>
      </c>
      <c r="D166" s="17" t="s">
        <v>360</v>
      </c>
      <c r="E166" s="17" t="s">
        <v>30</v>
      </c>
      <c r="F166" s="16" t="s">
        <v>13</v>
      </c>
      <c r="G166" s="16" t="s">
        <v>41</v>
      </c>
      <c r="H166" s="18">
        <f>H165-7</f>
        <v>4825.82</v>
      </c>
      <c r="I166" s="35" t="s">
        <v>361</v>
      </c>
      <c r="J166" s="6">
        <f>IFERROR(VLOOKUP("Connecticut"&amp;A166&amp;"FOB",'[2]FY1920 Pricing'!$B:$V,21,0),0)</f>
        <v>3371</v>
      </c>
      <c r="K166" s="34">
        <f t="shared" si="25"/>
        <v>-1454.8199999999997</v>
      </c>
      <c r="M166" s="6" t="str">
        <f t="shared" si="26"/>
        <v>Macallan SO 25YO.750-3</v>
      </c>
    </row>
    <row r="167" spans="1:16" ht="15" customHeight="1" x14ac:dyDescent="0.3">
      <c r="A167" s="6" t="str">
        <f>VLOOKUP(_xlfn.NUMBERVALUE(LEFT(C167,8)),[1]SKUs!$A:$G,7,0)</f>
        <v>Macallan SO 30YO.750-3</v>
      </c>
      <c r="B167" s="12" t="s">
        <v>10</v>
      </c>
      <c r="C167" s="22" t="s">
        <v>195</v>
      </c>
      <c r="D167" s="14" t="s">
        <v>150</v>
      </c>
      <c r="E167" s="14" t="s">
        <v>30</v>
      </c>
      <c r="F167" s="12" t="s">
        <v>13</v>
      </c>
      <c r="G167" s="12" t="s">
        <v>41</v>
      </c>
      <c r="H167" s="15">
        <v>8800</v>
      </c>
      <c r="I167" s="35" t="s">
        <v>59</v>
      </c>
      <c r="J167" s="6">
        <f>IFERROR(VLOOKUP("Connecticut"&amp;A167&amp;"FOB",'[2]FY1920 Pricing'!$B:$V,21,0),0)</f>
        <v>6050</v>
      </c>
      <c r="K167" s="34">
        <f t="shared" si="25"/>
        <v>-2750</v>
      </c>
      <c r="M167" s="6" t="str">
        <f t="shared" si="26"/>
        <v>Macallan SO 30YO.750-3</v>
      </c>
      <c r="N167" s="34" t="e">
        <f>VLOOKUP(M167,[4]Report!$A:$AR,21,0)</f>
        <v>#N/A</v>
      </c>
      <c r="O167" s="34" t="e">
        <f t="shared" ref="O167" si="46">N167-H167</f>
        <v>#N/A</v>
      </c>
      <c r="P167" s="34"/>
    </row>
    <row r="168" spans="1:16" ht="15" customHeight="1" x14ac:dyDescent="0.3">
      <c r="A168" s="6" t="str">
        <f>VLOOKUP(_xlfn.NUMBERVALUE(LEFT(C168,8)),[1]SKUs!$A:$G,7,0)</f>
        <v>Macallan SO 30YO.750-3</v>
      </c>
      <c r="B168" s="16" t="s">
        <v>10</v>
      </c>
      <c r="C168" s="22" t="s">
        <v>196</v>
      </c>
      <c r="D168" s="17" t="s">
        <v>151</v>
      </c>
      <c r="E168" s="17" t="s">
        <v>30</v>
      </c>
      <c r="F168" s="16" t="s">
        <v>13</v>
      </c>
      <c r="G168" s="16" t="s">
        <v>41</v>
      </c>
      <c r="H168" s="18">
        <f>H167-7</f>
        <v>8793</v>
      </c>
      <c r="I168" s="35" t="s">
        <v>59</v>
      </c>
      <c r="J168" s="6">
        <f>IFERROR(VLOOKUP("Connecticut"&amp;A168&amp;"FOB",'[2]FY1920 Pricing'!$B:$V,21,0),0)</f>
        <v>6050</v>
      </c>
      <c r="K168" s="34">
        <f t="shared" si="25"/>
        <v>-2743</v>
      </c>
      <c r="M168" s="6" t="str">
        <f t="shared" si="26"/>
        <v>Macallan SO 30YO.750-3</v>
      </c>
    </row>
    <row r="169" spans="1:16" ht="15" customHeight="1" x14ac:dyDescent="0.3">
      <c r="A169" s="6" t="str">
        <f>VLOOKUP(_xlfn.NUMBERVALUE(LEFT(C169,8)),[1]SKUs!$A:$G,7,0)</f>
        <v>Macallan SO 30YO.750-3</v>
      </c>
      <c r="B169" s="12" t="s">
        <v>10</v>
      </c>
      <c r="C169" s="22" t="s">
        <v>370</v>
      </c>
      <c r="D169" s="14" t="s">
        <v>362</v>
      </c>
      <c r="E169" s="14" t="s">
        <v>30</v>
      </c>
      <c r="F169" s="12" t="s">
        <v>13</v>
      </c>
      <c r="G169" s="12" t="s">
        <v>41</v>
      </c>
      <c r="H169" s="15">
        <f>7453.22</f>
        <v>7453.22</v>
      </c>
      <c r="I169" s="35" t="s">
        <v>364</v>
      </c>
      <c r="J169" s="6">
        <f>IFERROR(VLOOKUP("Connecticut"&amp;A169&amp;"FOB",'[2]FY1920 Pricing'!$B:$V,21,0),0)</f>
        <v>6050</v>
      </c>
      <c r="K169" s="34">
        <f t="shared" si="25"/>
        <v>-1403.2200000000003</v>
      </c>
      <c r="M169" s="6" t="str">
        <f t="shared" ref="M169:M225" si="47">A169</f>
        <v>Macallan SO 30YO.750-3</v>
      </c>
      <c r="N169" s="34" t="e">
        <f>VLOOKUP(M169,[4]Report!$A:$AR,21,0)</f>
        <v>#N/A</v>
      </c>
      <c r="O169" s="34" t="e">
        <f t="shared" ref="O169" si="48">N169-H169</f>
        <v>#N/A</v>
      </c>
      <c r="P169" s="34"/>
    </row>
    <row r="170" spans="1:16" ht="15" customHeight="1" x14ac:dyDescent="0.3">
      <c r="A170" s="6" t="str">
        <f>VLOOKUP(_xlfn.NUMBERVALUE(LEFT(C170,8)),[1]SKUs!$A:$G,7,0)</f>
        <v>Macallan SO 30YO.750-3</v>
      </c>
      <c r="B170" s="16" t="s">
        <v>10</v>
      </c>
      <c r="C170" s="22" t="s">
        <v>371</v>
      </c>
      <c r="D170" s="17" t="s">
        <v>363</v>
      </c>
      <c r="E170" s="17" t="s">
        <v>30</v>
      </c>
      <c r="F170" s="16" t="s">
        <v>13</v>
      </c>
      <c r="G170" s="16" t="s">
        <v>41</v>
      </c>
      <c r="H170" s="18">
        <f>H169-7</f>
        <v>7446.22</v>
      </c>
      <c r="I170" s="35" t="s">
        <v>364</v>
      </c>
      <c r="J170" s="6">
        <f>IFERROR(VLOOKUP("Connecticut"&amp;A170&amp;"FOB",'[2]FY1920 Pricing'!$B:$V,21,0),0)</f>
        <v>6050</v>
      </c>
      <c r="K170" s="34">
        <f t="shared" ref="K170:K226" si="49">J170-H170</f>
        <v>-1396.2200000000003</v>
      </c>
      <c r="M170" s="6" t="str">
        <f t="shared" si="47"/>
        <v>Macallan SO 30YO.750-3</v>
      </c>
    </row>
    <row r="171" spans="1:16" ht="15" customHeight="1" x14ac:dyDescent="0.3">
      <c r="A171" s="6" t="e">
        <f>VLOOKUP(_xlfn.NUMBERVALUE(LEFT(C171,8)),[1]SKUs!$A:$G,7,0)</f>
        <v>#N/A</v>
      </c>
      <c r="B171" s="16" t="s">
        <v>10</v>
      </c>
      <c r="C171" s="22" t="s">
        <v>591</v>
      </c>
      <c r="D171" s="17" t="s">
        <v>592</v>
      </c>
      <c r="E171" s="17" t="s">
        <v>30</v>
      </c>
      <c r="F171" s="16" t="s">
        <v>13</v>
      </c>
      <c r="G171" s="16" t="s">
        <v>41</v>
      </c>
      <c r="H171" s="18">
        <v>7650</v>
      </c>
      <c r="I171" s="35" t="s">
        <v>163</v>
      </c>
      <c r="J171" s="6">
        <f>IFERROR(VLOOKUP("Connecticut"&amp;A171&amp;"FOB",'[2]FY1920 Pricing'!$B:$V,21,0),0)</f>
        <v>0</v>
      </c>
      <c r="K171" s="34">
        <f t="shared" ref="K171" si="50">J171-H171</f>
        <v>-7650</v>
      </c>
      <c r="M171" s="6" t="e">
        <f t="shared" ref="M171" si="51">A171</f>
        <v>#N/A</v>
      </c>
    </row>
    <row r="172" spans="1:16" ht="15.75" customHeight="1" x14ac:dyDescent="0.3">
      <c r="A172" s="6" t="str">
        <f>VLOOKUP(_xlfn.NUMBERVALUE(LEFT(C172,8)),[1]SKUs!$A:$G,7,0)</f>
        <v>Macallan SO 40YO.750-1</v>
      </c>
      <c r="B172" s="12" t="s">
        <v>10</v>
      </c>
      <c r="C172" s="22" t="s">
        <v>264</v>
      </c>
      <c r="D172" s="14" t="s">
        <v>68</v>
      </c>
      <c r="E172" s="14" t="s">
        <v>30</v>
      </c>
      <c r="F172" s="12" t="s">
        <v>13</v>
      </c>
      <c r="G172" s="12" t="s">
        <v>37</v>
      </c>
      <c r="H172" s="15">
        <v>4900</v>
      </c>
      <c r="I172" s="35" t="s">
        <v>439</v>
      </c>
      <c r="J172" s="6">
        <f>IFERROR(VLOOKUP("Connecticut"&amp;A172&amp;"FOB",'[2]FY1920 Pricing'!$B:$V,21,0),0)</f>
        <v>4900</v>
      </c>
      <c r="K172" s="34">
        <f t="shared" si="49"/>
        <v>0</v>
      </c>
      <c r="M172" s="6" t="str">
        <f t="shared" si="47"/>
        <v>Macallan SO 40YO.750-1</v>
      </c>
      <c r="N172" s="34" t="e">
        <f>VLOOKUP(M172,[4]Report!$A:$AR,21,0)</f>
        <v>#N/A</v>
      </c>
      <c r="O172" s="34" t="e">
        <f t="shared" ref="O172" si="52">N172-H172</f>
        <v>#N/A</v>
      </c>
      <c r="P172" s="34"/>
    </row>
    <row r="173" spans="1:16" ht="15.75" customHeight="1" x14ac:dyDescent="0.3">
      <c r="A173" s="6" t="str">
        <f>VLOOKUP(_xlfn.NUMBERVALUE(LEFT(C173,8)),[1]SKUs!$A:$G,7,0)</f>
        <v>Macallan SO 40YO.750-1</v>
      </c>
      <c r="B173" s="16" t="s">
        <v>10</v>
      </c>
      <c r="C173" s="22" t="s">
        <v>265</v>
      </c>
      <c r="D173" s="17" t="s">
        <v>69</v>
      </c>
      <c r="E173" s="17" t="s">
        <v>30</v>
      </c>
      <c r="F173" s="16" t="s">
        <v>13</v>
      </c>
      <c r="G173" s="12" t="s">
        <v>37</v>
      </c>
      <c r="H173" s="18">
        <v>4890.7</v>
      </c>
      <c r="I173" s="35" t="s">
        <v>439</v>
      </c>
      <c r="J173" s="6">
        <f>IFERROR(VLOOKUP("Connecticut"&amp;A173&amp;"FOB",'[2]FY1920 Pricing'!$B:$V,21,0),0)</f>
        <v>4900</v>
      </c>
      <c r="K173" s="34">
        <f t="shared" si="49"/>
        <v>9.3000000000001819</v>
      </c>
      <c r="M173" s="6" t="str">
        <f t="shared" si="47"/>
        <v>Macallan SO 40YO.750-1</v>
      </c>
    </row>
    <row r="174" spans="1:16" ht="15.75" customHeight="1" x14ac:dyDescent="0.3">
      <c r="A174" s="6" t="str">
        <f>VLOOKUP(_xlfn.NUMBERVALUE(LEFT(C174,8)),[1]SKUs!$A:$G,7,0)</f>
        <v>Macallan SO 50YO.750-1</v>
      </c>
      <c r="B174" s="12" t="s">
        <v>10</v>
      </c>
      <c r="C174" s="22" t="s">
        <v>192</v>
      </c>
      <c r="D174" s="14" t="s">
        <v>146</v>
      </c>
      <c r="E174" s="14" t="s">
        <v>30</v>
      </c>
      <c r="F174" s="12" t="s">
        <v>13</v>
      </c>
      <c r="G174" s="12" t="s">
        <v>37</v>
      </c>
      <c r="H174" s="15">
        <v>21836.92</v>
      </c>
      <c r="I174" s="35" t="s">
        <v>147</v>
      </c>
      <c r="J174" s="6">
        <f>IFERROR(VLOOKUP("Connecticut"&amp;A174&amp;"FOB",'[2]FY1920 Pricing'!$B:$V,21,0),0)</f>
        <v>21836.9200000001</v>
      </c>
      <c r="K174" s="34">
        <f t="shared" si="49"/>
        <v>1.0186340659856796E-10</v>
      </c>
      <c r="M174" s="6" t="str">
        <f t="shared" si="47"/>
        <v>Macallan SO 50YO.750-1</v>
      </c>
      <c r="N174" s="34" t="e">
        <f>VLOOKUP(M174,[4]Report!$A:$AR,21,0)</f>
        <v>#N/A</v>
      </c>
      <c r="O174" s="34" t="e">
        <f t="shared" ref="O174:O178" si="53">N174-H174</f>
        <v>#N/A</v>
      </c>
      <c r="P174" s="34"/>
    </row>
    <row r="175" spans="1:16" ht="15" customHeight="1" x14ac:dyDescent="0.3">
      <c r="A175" s="6" t="str">
        <f>VLOOKUP(_xlfn.NUMBERVALUE(LEFT(C175,8)),[1]SKUs!$A:$G,7,0)</f>
        <v>Macallan SO 50YO.750-1</v>
      </c>
      <c r="B175" s="12" t="s">
        <v>10</v>
      </c>
      <c r="C175" s="22" t="s">
        <v>192</v>
      </c>
      <c r="D175" s="14" t="s">
        <v>345</v>
      </c>
      <c r="E175" s="14" t="s">
        <v>30</v>
      </c>
      <c r="F175" s="12" t="s">
        <v>13</v>
      </c>
      <c r="G175" s="12" t="s">
        <v>37</v>
      </c>
      <c r="H175" s="15">
        <v>30097.930103399998</v>
      </c>
      <c r="I175" s="35" t="s">
        <v>346</v>
      </c>
      <c r="J175" s="6">
        <f>IFERROR(VLOOKUP("Connecticut"&amp;A175&amp;"FOB",'[2]FY1920 Pricing'!$B:$V,21,0),0)</f>
        <v>21836.9200000001</v>
      </c>
      <c r="K175" s="34">
        <f t="shared" si="49"/>
        <v>-8261.0101033998981</v>
      </c>
      <c r="M175" s="6" t="str">
        <f t="shared" si="47"/>
        <v>Macallan SO 50YO.750-1</v>
      </c>
      <c r="N175" s="34" t="e">
        <f>VLOOKUP(M175,[4]Report!$A:$AR,21,0)</f>
        <v>#N/A</v>
      </c>
      <c r="O175" s="34" t="e">
        <f t="shared" si="53"/>
        <v>#N/A</v>
      </c>
      <c r="P175" s="34"/>
    </row>
    <row r="176" spans="1:16" ht="14.4" customHeight="1" x14ac:dyDescent="0.3">
      <c r="A176" s="6" t="str">
        <f>VLOOKUP(_xlfn.NUMBERVALUE(LEFT(C176,8)),[1]SKUs!$A:$G,7,0)</f>
        <v>Macallan Lalique 6.750-1</v>
      </c>
      <c r="B176" s="16" t="s">
        <v>10</v>
      </c>
      <c r="C176" s="13" t="s">
        <v>261</v>
      </c>
      <c r="D176" s="14" t="s">
        <v>425</v>
      </c>
      <c r="E176" s="14" t="s">
        <v>30</v>
      </c>
      <c r="F176" s="16" t="s">
        <v>13</v>
      </c>
      <c r="G176" s="12" t="s">
        <v>37</v>
      </c>
      <c r="H176" s="18">
        <v>21800</v>
      </c>
      <c r="I176" s="35" t="s">
        <v>65</v>
      </c>
      <c r="J176" s="6">
        <f>IFERROR(VLOOKUP("Connecticut"&amp;A176&amp;"FOB",'[2]FY1920 Pricing'!$B:$V,21,0),0)</f>
        <v>21800</v>
      </c>
      <c r="K176" s="34">
        <f t="shared" si="49"/>
        <v>0</v>
      </c>
      <c r="M176" s="6" t="str">
        <f t="shared" si="47"/>
        <v>Macallan Lalique 6.750-1</v>
      </c>
      <c r="N176" s="34" t="e">
        <f>VLOOKUP(M176,[4]Report!$A:$AR,21,0)</f>
        <v>#N/A</v>
      </c>
      <c r="O176" s="34" t="e">
        <f t="shared" si="53"/>
        <v>#N/A</v>
      </c>
      <c r="P176" s="34"/>
    </row>
    <row r="177" spans="1:16" ht="14.4" customHeight="1" x14ac:dyDescent="0.3">
      <c r="A177" s="6" t="str">
        <f>VLOOKUP(_xlfn.NUMBERVALUE(LEFT(C177,8)),[1]SKUs!$A:$G,7,0)</f>
        <v>Macallan 72YO.750-1</v>
      </c>
      <c r="B177" s="16" t="s">
        <v>10</v>
      </c>
      <c r="C177" s="13" t="s">
        <v>329</v>
      </c>
      <c r="D177" s="14" t="s">
        <v>426</v>
      </c>
      <c r="E177" s="14" t="s">
        <v>30</v>
      </c>
      <c r="F177" s="16" t="s">
        <v>13</v>
      </c>
      <c r="G177" s="12" t="s">
        <v>37</v>
      </c>
      <c r="H177" s="18">
        <f>56316.82</f>
        <v>56316.82</v>
      </c>
      <c r="I177" s="35" t="s">
        <v>440</v>
      </c>
      <c r="J177" s="6">
        <f>IFERROR(VLOOKUP("Connecticut"&amp;A177&amp;"FOB",'[2]FY1920 Pricing'!$B:$V,21,0),0)</f>
        <v>40556.930000000299</v>
      </c>
      <c r="K177" s="34">
        <f t="shared" si="49"/>
        <v>-15759.889999999701</v>
      </c>
      <c r="M177" s="6" t="str">
        <f t="shared" si="47"/>
        <v>Macallan 72YO.750-1</v>
      </c>
      <c r="N177" s="34" t="e">
        <f>VLOOKUP(M177,[4]Report!$A:$AR,21,0)</f>
        <v>#N/A</v>
      </c>
      <c r="O177" s="34" t="e">
        <f t="shared" si="53"/>
        <v>#N/A</v>
      </c>
      <c r="P177" s="34"/>
    </row>
    <row r="178" spans="1:16" ht="15" customHeight="1" x14ac:dyDescent="0.3">
      <c r="A178" s="6" t="str">
        <f>VLOOKUP(_xlfn.NUMBERVALUE(LEFT(C178,8)),[1]SKUs!$A:$G,7,0)</f>
        <v>MOP7.750-1</v>
      </c>
      <c r="B178" s="12" t="s">
        <v>10</v>
      </c>
      <c r="C178" s="22" t="s">
        <v>278</v>
      </c>
      <c r="D178" s="14" t="s">
        <v>427</v>
      </c>
      <c r="E178" s="14" t="s">
        <v>30</v>
      </c>
      <c r="F178" s="12" t="s">
        <v>13</v>
      </c>
      <c r="G178" s="12" t="s">
        <v>37</v>
      </c>
      <c r="H178" s="15">
        <v>1791.57788375</v>
      </c>
      <c r="I178" s="35" t="s">
        <v>86</v>
      </c>
      <c r="J178" s="6">
        <f>IFERROR(VLOOKUP("Connecticut"&amp;A178&amp;"FOB",'[2]FY1920 Pricing'!$B:$V,21,0),0)</f>
        <v>0</v>
      </c>
      <c r="K178" s="34">
        <f t="shared" si="49"/>
        <v>-1791.57788375</v>
      </c>
      <c r="M178" s="6" t="str">
        <f t="shared" si="47"/>
        <v>MOP7.750-1</v>
      </c>
      <c r="N178" s="34" t="e">
        <f>VLOOKUP(M178,[4]Report!$A:$AR,21,0)</f>
        <v>#N/A</v>
      </c>
      <c r="O178" s="34" t="e">
        <f t="shared" si="53"/>
        <v>#N/A</v>
      </c>
      <c r="P178" s="34"/>
    </row>
    <row r="179" spans="1:16" ht="15" customHeight="1" x14ac:dyDescent="0.3">
      <c r="B179" s="12" t="s">
        <v>10</v>
      </c>
      <c r="C179" s="22" t="s">
        <v>572</v>
      </c>
      <c r="D179" s="14" t="s">
        <v>573</v>
      </c>
      <c r="E179" s="14" t="s">
        <v>30</v>
      </c>
      <c r="F179" s="12" t="s">
        <v>13</v>
      </c>
      <c r="G179" s="12" t="s">
        <v>37</v>
      </c>
      <c r="H179" s="15">
        <v>2535.0700000000002</v>
      </c>
      <c r="I179" s="35" t="s">
        <v>585</v>
      </c>
      <c r="K179" s="34"/>
      <c r="N179" s="34"/>
      <c r="O179" s="34"/>
      <c r="P179" s="34"/>
    </row>
    <row r="180" spans="1:16" ht="15" customHeight="1" x14ac:dyDescent="0.3">
      <c r="B180" s="12" t="s">
        <v>10</v>
      </c>
      <c r="C180" s="22" t="s">
        <v>613</v>
      </c>
      <c r="D180" s="14" t="s">
        <v>612</v>
      </c>
      <c r="E180" s="14" t="s">
        <v>30</v>
      </c>
      <c r="F180" s="12" t="s">
        <v>13</v>
      </c>
      <c r="G180" s="12" t="s">
        <v>14</v>
      </c>
      <c r="H180" s="15">
        <v>403</v>
      </c>
      <c r="I180" s="35" t="s">
        <v>163</v>
      </c>
      <c r="K180" s="34"/>
      <c r="N180" s="34"/>
      <c r="O180" s="34"/>
      <c r="P180" s="34"/>
    </row>
    <row r="181" spans="1:16" ht="15" customHeight="1" x14ac:dyDescent="0.3">
      <c r="B181" s="12" t="s">
        <v>10</v>
      </c>
      <c r="C181" s="22" t="s">
        <v>610</v>
      </c>
      <c r="D181" s="14" t="s">
        <v>611</v>
      </c>
      <c r="E181" s="14" t="s">
        <v>30</v>
      </c>
      <c r="F181" s="12" t="s">
        <v>13</v>
      </c>
      <c r="G181" s="12" t="s">
        <v>14</v>
      </c>
      <c r="H181" s="15">
        <v>680</v>
      </c>
      <c r="I181" s="35" t="s">
        <v>163</v>
      </c>
      <c r="K181" s="34"/>
      <c r="N181" s="34"/>
      <c r="O181" s="34"/>
      <c r="P181" s="34"/>
    </row>
    <row r="182" spans="1:16" ht="15" customHeight="1" x14ac:dyDescent="0.3">
      <c r="A182" s="6" t="str">
        <f>VLOOKUP(_xlfn.NUMBERVALUE(LEFT(C182,8)),[1]SKUs!$A:$G,7,0)</f>
        <v>Macallan Exceptional Cask #5235.750-6</v>
      </c>
      <c r="B182" s="12" t="s">
        <v>10</v>
      </c>
      <c r="C182" s="22" t="s">
        <v>305</v>
      </c>
      <c r="D182" s="14" t="s">
        <v>123</v>
      </c>
      <c r="E182" s="14" t="s">
        <v>30</v>
      </c>
      <c r="F182" s="12" t="s">
        <v>13</v>
      </c>
      <c r="G182" s="12" t="s">
        <v>14</v>
      </c>
      <c r="H182" s="15">
        <v>919.92</v>
      </c>
      <c r="I182" s="35" t="s">
        <v>417</v>
      </c>
      <c r="J182" s="6">
        <f>IFERROR(VLOOKUP("Connecticut"&amp;A182&amp;"FOB",'[2]FY1920 Pricing'!$B:$V,21,0),0)</f>
        <v>0</v>
      </c>
      <c r="K182" s="34">
        <f t="shared" si="49"/>
        <v>-919.92</v>
      </c>
      <c r="M182" s="6" t="str">
        <f t="shared" si="47"/>
        <v>Macallan Exceptional Cask #5235.750-6</v>
      </c>
      <c r="N182" s="34" t="e">
        <f>VLOOKUP(M182,[3]Report!$B:$V,21,0)</f>
        <v>#N/A</v>
      </c>
      <c r="P182" s="34"/>
    </row>
    <row r="183" spans="1:16" ht="15" customHeight="1" x14ac:dyDescent="0.3">
      <c r="A183" s="6" t="str">
        <f>VLOOKUP(_xlfn.NUMBERVALUE(LEFT(C183,8)),[1]SKUs!$A:$G,7,0)</f>
        <v>Macallan Exceptional Cask #11650.750-6</v>
      </c>
      <c r="B183" s="12" t="s">
        <v>10</v>
      </c>
      <c r="C183" s="22" t="s">
        <v>306</v>
      </c>
      <c r="D183" s="14" t="s">
        <v>124</v>
      </c>
      <c r="E183" s="14" t="s">
        <v>30</v>
      </c>
      <c r="F183" s="12" t="s">
        <v>13</v>
      </c>
      <c r="G183" s="12" t="s">
        <v>14</v>
      </c>
      <c r="H183" s="15">
        <v>919.92</v>
      </c>
      <c r="I183" s="35" t="s">
        <v>414</v>
      </c>
      <c r="J183" s="6">
        <f>IFERROR(VLOOKUP("Connecticut"&amp;A183&amp;"FOB",'[2]FY1920 Pricing'!$B:$V,21,0),0)</f>
        <v>0</v>
      </c>
      <c r="K183" s="34">
        <f t="shared" si="49"/>
        <v>-919.92</v>
      </c>
      <c r="M183" s="6" t="str">
        <f t="shared" si="47"/>
        <v>Macallan Exceptional Cask #11650.750-6</v>
      </c>
      <c r="N183" s="34" t="e">
        <f>VLOOKUP(M183,[3]Report!$B:$V,21,0)</f>
        <v>#N/A</v>
      </c>
      <c r="P183" s="34"/>
    </row>
    <row r="184" spans="1:16" ht="15" customHeight="1" x14ac:dyDescent="0.3">
      <c r="A184" s="6" t="str">
        <f>VLOOKUP(_xlfn.NUMBERVALUE(LEFT(C184,8)),[1]SKUs!$A:$G,7,0)</f>
        <v>Macallan Exceptional Cask #8841.750-6</v>
      </c>
      <c r="B184" s="12" t="s">
        <v>10</v>
      </c>
      <c r="C184" s="22" t="s">
        <v>307</v>
      </c>
      <c r="D184" s="14" t="s">
        <v>125</v>
      </c>
      <c r="E184" s="14" t="s">
        <v>30</v>
      </c>
      <c r="F184" s="12" t="s">
        <v>13</v>
      </c>
      <c r="G184" s="12" t="s">
        <v>14</v>
      </c>
      <c r="H184" s="15">
        <v>1257.42</v>
      </c>
      <c r="I184" s="35" t="s">
        <v>419</v>
      </c>
      <c r="J184" s="6">
        <f>IFERROR(VLOOKUP("Connecticut"&amp;A184&amp;"FOB",'[2]FY1920 Pricing'!$B:$V,21,0),0)</f>
        <v>0</v>
      </c>
      <c r="K184" s="34">
        <f t="shared" si="49"/>
        <v>-1257.42</v>
      </c>
      <c r="M184" s="6" t="str">
        <f t="shared" si="47"/>
        <v>Macallan Exceptional Cask #8841.750-6</v>
      </c>
      <c r="N184" s="34" t="e">
        <f>VLOOKUP(M184,[3]Report!$B:$V,21,0)</f>
        <v>#N/A</v>
      </c>
      <c r="P184" s="34"/>
    </row>
    <row r="185" spans="1:16" ht="15" customHeight="1" x14ac:dyDescent="0.3">
      <c r="A185" s="6" t="str">
        <f>VLOOKUP(_xlfn.NUMBERVALUE(LEFT(C185,8)),[1]SKUs!$A:$G,7,0)</f>
        <v>Macallan Exceptional Cask #2339.750-6</v>
      </c>
      <c r="B185" s="12" t="s">
        <v>10</v>
      </c>
      <c r="C185" s="22" t="s">
        <v>308</v>
      </c>
      <c r="D185" s="14" t="s">
        <v>126</v>
      </c>
      <c r="E185" s="14" t="s">
        <v>30</v>
      </c>
      <c r="F185" s="12" t="s">
        <v>13</v>
      </c>
      <c r="G185" s="12" t="s">
        <v>14</v>
      </c>
      <c r="H185" s="15">
        <v>1426.17</v>
      </c>
      <c r="I185" s="35" t="s">
        <v>416</v>
      </c>
      <c r="J185" s="6">
        <f>IFERROR(VLOOKUP("Connecticut"&amp;A185&amp;"FOB",'[2]FY1920 Pricing'!$B:$V,21,0),0)</f>
        <v>0</v>
      </c>
      <c r="K185" s="34">
        <f t="shared" si="49"/>
        <v>-1426.17</v>
      </c>
      <c r="M185" s="6" t="str">
        <f t="shared" si="47"/>
        <v>Macallan Exceptional Cask #2339.750-6</v>
      </c>
      <c r="N185" s="34" t="e">
        <f>VLOOKUP(M185,[3]Report!$B:$V,21,0)</f>
        <v>#N/A</v>
      </c>
      <c r="P185" s="34"/>
    </row>
    <row r="186" spans="1:16" ht="15" customHeight="1" x14ac:dyDescent="0.3">
      <c r="A186" s="6" t="str">
        <f>VLOOKUP(_xlfn.NUMBERVALUE(LEFT(C186,8)),[1]SKUs!$A:$G,7,0)</f>
        <v>Macallan Exceptional Cask #9182.750-6</v>
      </c>
      <c r="B186" s="12" t="s">
        <v>10</v>
      </c>
      <c r="C186" s="22" t="s">
        <v>309</v>
      </c>
      <c r="D186" s="14" t="s">
        <v>127</v>
      </c>
      <c r="E186" s="14" t="s">
        <v>30</v>
      </c>
      <c r="F186" s="12" t="s">
        <v>13</v>
      </c>
      <c r="G186" s="12" t="s">
        <v>14</v>
      </c>
      <c r="H186" s="15">
        <v>3366.8</v>
      </c>
      <c r="I186" s="35" t="s">
        <v>122</v>
      </c>
      <c r="J186" s="6">
        <f>IFERROR(VLOOKUP("Connecticut"&amp;A186&amp;"FOB",'[2]FY1920 Pricing'!$B:$V,21,0),0)</f>
        <v>0</v>
      </c>
      <c r="K186" s="34">
        <f t="shared" si="49"/>
        <v>-3366.8</v>
      </c>
      <c r="M186" s="6" t="str">
        <f t="shared" si="47"/>
        <v>Macallan Exceptional Cask #9182.750-6</v>
      </c>
      <c r="N186" s="34" t="e">
        <f>VLOOKUP(M186,[3]Report!$B:$V,21,0)</f>
        <v>#N/A</v>
      </c>
      <c r="P186" s="34"/>
    </row>
    <row r="187" spans="1:16" ht="15" customHeight="1" x14ac:dyDescent="0.3">
      <c r="A187" s="6" t="str">
        <f>VLOOKUP(_xlfn.NUMBERVALUE(LEFT(C187,8)),[1]SKUs!$A:$G,7,0)</f>
        <v>Macallan Exceptional Cask #13561.750-6</v>
      </c>
      <c r="B187" s="12" t="s">
        <v>10</v>
      </c>
      <c r="C187" s="22" t="s">
        <v>310</v>
      </c>
      <c r="D187" s="14" t="s">
        <v>128</v>
      </c>
      <c r="E187" s="14" t="s">
        <v>30</v>
      </c>
      <c r="F187" s="12" t="s">
        <v>13</v>
      </c>
      <c r="G187" s="12" t="s">
        <v>14</v>
      </c>
      <c r="H187" s="15">
        <v>4043.4</v>
      </c>
      <c r="I187" s="35" t="s">
        <v>415</v>
      </c>
      <c r="J187" s="6">
        <f>IFERROR(VLOOKUP("Connecticut"&amp;A187&amp;"FOB",'[2]FY1920 Pricing'!$B:$V,21,0),0)</f>
        <v>0</v>
      </c>
      <c r="K187" s="34">
        <f t="shared" si="49"/>
        <v>-4043.4</v>
      </c>
      <c r="M187" s="6" t="str">
        <f t="shared" si="47"/>
        <v>Macallan Exceptional Cask #13561.750-6</v>
      </c>
      <c r="N187" s="34" t="e">
        <f>VLOOKUP(M187,[3]Report!$B:$V,21,0)</f>
        <v>#N/A</v>
      </c>
      <c r="P187" s="34"/>
    </row>
    <row r="188" spans="1:16" ht="15" customHeight="1" x14ac:dyDescent="0.3">
      <c r="A188" s="6" t="str">
        <f>VLOOKUP(_xlfn.NUMBERVALUE(LEFT(C188,8)),[1]SKUs!$A:$G,7,0)</f>
        <v>Macallan Exceptional Cask #5326.750-6</v>
      </c>
      <c r="B188" s="12" t="s">
        <v>10</v>
      </c>
      <c r="C188" s="22" t="s">
        <v>311</v>
      </c>
      <c r="D188" s="14" t="s">
        <v>129</v>
      </c>
      <c r="E188" s="14" t="s">
        <v>30</v>
      </c>
      <c r="F188" s="12" t="s">
        <v>13</v>
      </c>
      <c r="G188" s="12" t="s">
        <v>14</v>
      </c>
      <c r="H188" s="15">
        <v>4379.3</v>
      </c>
      <c r="I188" s="35" t="s">
        <v>418</v>
      </c>
      <c r="J188" s="6">
        <f>IFERROR(VLOOKUP("Connecticut"&amp;A188&amp;"FOB",'[2]FY1920 Pricing'!$B:$V,21,0),0)</f>
        <v>0</v>
      </c>
      <c r="K188" s="34">
        <f t="shared" si="49"/>
        <v>-4379.3</v>
      </c>
      <c r="M188" s="6" t="str">
        <f t="shared" si="47"/>
        <v>Macallan Exceptional Cask #5326.750-6</v>
      </c>
      <c r="N188" s="34" t="e">
        <f>VLOOKUP(M188,[3]Report!$B:$V,21,0)</f>
        <v>#N/A</v>
      </c>
      <c r="P188" s="34"/>
    </row>
    <row r="189" spans="1:16" ht="15" customHeight="1" x14ac:dyDescent="0.3">
      <c r="A189" s="6" t="str">
        <f>VLOOKUP(_xlfn.NUMBERVALUE(LEFT(C189,8)),[1]SKUs!$A:$G,7,0)</f>
        <v>Macallan Exceptional Cask #5235.750-1</v>
      </c>
      <c r="B189" s="12" t="s">
        <v>10</v>
      </c>
      <c r="C189" s="22" t="s">
        <v>314</v>
      </c>
      <c r="D189" s="14" t="s">
        <v>123</v>
      </c>
      <c r="E189" s="14" t="s">
        <v>30</v>
      </c>
      <c r="F189" s="12" t="s">
        <v>13</v>
      </c>
      <c r="G189" s="12" t="s">
        <v>37</v>
      </c>
      <c r="H189" s="15">
        <v>153.32</v>
      </c>
      <c r="I189" s="35" t="s">
        <v>417</v>
      </c>
      <c r="J189" s="6">
        <f>IFERROR(VLOOKUP("Connecticut"&amp;A189&amp;"FOB",'[2]FY1920 Pricing'!$B:$V,21,0),0)</f>
        <v>0</v>
      </c>
      <c r="K189" s="34">
        <f t="shared" si="49"/>
        <v>-153.32</v>
      </c>
      <c r="M189" s="6" t="str">
        <f t="shared" si="47"/>
        <v>Macallan Exceptional Cask #5235.750-1</v>
      </c>
      <c r="N189" s="34" t="e">
        <f>VLOOKUP(M189,[3]Report!$B:$V,21,0)</f>
        <v>#N/A</v>
      </c>
      <c r="P189" s="34"/>
    </row>
    <row r="190" spans="1:16" ht="15" customHeight="1" x14ac:dyDescent="0.3">
      <c r="A190" s="6" t="str">
        <f>VLOOKUP(_xlfn.NUMBERVALUE(LEFT(C190,8)),[1]SKUs!$A:$G,7,0)</f>
        <v>Macallan Exceptional Cask #11650.750-1</v>
      </c>
      <c r="B190" s="12" t="s">
        <v>10</v>
      </c>
      <c r="C190" s="22" t="s">
        <v>315</v>
      </c>
      <c r="D190" s="14" t="s">
        <v>124</v>
      </c>
      <c r="E190" s="14" t="s">
        <v>30</v>
      </c>
      <c r="F190" s="12" t="s">
        <v>13</v>
      </c>
      <c r="G190" s="12" t="s">
        <v>37</v>
      </c>
      <c r="H190" s="15">
        <v>153.32</v>
      </c>
      <c r="I190" s="35" t="s">
        <v>414</v>
      </c>
      <c r="J190" s="6">
        <f>IFERROR(VLOOKUP("Connecticut"&amp;A190&amp;"FOB",'[2]FY1920 Pricing'!$B:$V,21,0),0)</f>
        <v>0</v>
      </c>
      <c r="K190" s="34">
        <f t="shared" si="49"/>
        <v>-153.32</v>
      </c>
      <c r="M190" s="6" t="str">
        <f t="shared" si="47"/>
        <v>Macallan Exceptional Cask #11650.750-1</v>
      </c>
      <c r="N190" s="34" t="e">
        <f>VLOOKUP(M190,[3]Report!$B:$V,21,0)</f>
        <v>#N/A</v>
      </c>
      <c r="P190" s="34"/>
    </row>
    <row r="191" spans="1:16" ht="15" customHeight="1" x14ac:dyDescent="0.3">
      <c r="A191" s="6" t="str">
        <f>VLOOKUP(_xlfn.NUMBERVALUE(LEFT(C191,8)),[1]SKUs!$A:$G,7,0)</f>
        <v>Macallan Exceptional Cask #8841.750-1</v>
      </c>
      <c r="B191" s="12" t="s">
        <v>10</v>
      </c>
      <c r="C191" s="22" t="s">
        <v>316</v>
      </c>
      <c r="D191" s="14" t="s">
        <v>125</v>
      </c>
      <c r="E191" s="14" t="s">
        <v>30</v>
      </c>
      <c r="F191" s="12" t="s">
        <v>13</v>
      </c>
      <c r="G191" s="12" t="s">
        <v>37</v>
      </c>
      <c r="H191" s="15">
        <v>209.57000000000002</v>
      </c>
      <c r="I191" s="35" t="s">
        <v>419</v>
      </c>
      <c r="J191" s="6">
        <f>IFERROR(VLOOKUP("Connecticut"&amp;A191&amp;"FOB",'[2]FY1920 Pricing'!$B:$V,21,0),0)</f>
        <v>0</v>
      </c>
      <c r="K191" s="34">
        <f t="shared" si="49"/>
        <v>-209.57000000000002</v>
      </c>
      <c r="M191" s="6" t="str">
        <f t="shared" si="47"/>
        <v>Macallan Exceptional Cask #8841.750-1</v>
      </c>
      <c r="N191" s="34" t="e">
        <f>VLOOKUP(M191,[3]Report!$B:$V,21,0)</f>
        <v>#N/A</v>
      </c>
      <c r="P191" s="34"/>
    </row>
    <row r="192" spans="1:16" ht="15" customHeight="1" x14ac:dyDescent="0.3">
      <c r="A192" s="6" t="str">
        <f>VLOOKUP(_xlfn.NUMBERVALUE(LEFT(C192,8)),[1]SKUs!$A:$G,7,0)</f>
        <v>Macallan Exceptional Cask #2339.750-1</v>
      </c>
      <c r="B192" s="12" t="s">
        <v>10</v>
      </c>
      <c r="C192" s="22" t="s">
        <v>317</v>
      </c>
      <c r="D192" s="14" t="s">
        <v>126</v>
      </c>
      <c r="E192" s="14" t="s">
        <v>30</v>
      </c>
      <c r="F192" s="12" t="s">
        <v>13</v>
      </c>
      <c r="G192" s="12" t="s">
        <v>37</v>
      </c>
      <c r="H192" s="15">
        <v>237.69500000000002</v>
      </c>
      <c r="I192" s="35" t="s">
        <v>416</v>
      </c>
      <c r="J192" s="6">
        <f>IFERROR(VLOOKUP("Connecticut"&amp;A192&amp;"FOB",'[2]FY1920 Pricing'!$B:$V,21,0),0)</f>
        <v>0</v>
      </c>
      <c r="K192" s="34">
        <f t="shared" si="49"/>
        <v>-237.69500000000002</v>
      </c>
      <c r="M192" s="6" t="str">
        <f t="shared" si="47"/>
        <v>Macallan Exceptional Cask #2339.750-1</v>
      </c>
      <c r="N192" s="34" t="e">
        <f>VLOOKUP(M192,[3]Report!$B:$V,21,0)</f>
        <v>#N/A</v>
      </c>
      <c r="P192" s="34"/>
    </row>
    <row r="193" spans="1:16" ht="15" customHeight="1" x14ac:dyDescent="0.3">
      <c r="A193" s="6" t="str">
        <f>VLOOKUP(_xlfn.NUMBERVALUE(LEFT(C193,8)),[1]SKUs!$A:$G,7,0)</f>
        <v>Macallan Exceptional Cask #9182.750-1</v>
      </c>
      <c r="B193" s="12" t="s">
        <v>10</v>
      </c>
      <c r="C193" s="22" t="s">
        <v>318</v>
      </c>
      <c r="D193" s="14" t="s">
        <v>127</v>
      </c>
      <c r="E193" s="14" t="s">
        <v>30</v>
      </c>
      <c r="F193" s="12" t="s">
        <v>13</v>
      </c>
      <c r="G193" s="12" t="s">
        <v>37</v>
      </c>
      <c r="H193" s="15">
        <v>561.13333333333333</v>
      </c>
      <c r="I193" s="35" t="s">
        <v>122</v>
      </c>
      <c r="J193" s="6">
        <f>IFERROR(VLOOKUP("Connecticut"&amp;A193&amp;"FOB",'[2]FY1920 Pricing'!$B:$V,21,0),0)</f>
        <v>0</v>
      </c>
      <c r="K193" s="34">
        <f t="shared" si="49"/>
        <v>-561.13333333333333</v>
      </c>
      <c r="M193" s="6" t="str">
        <f t="shared" si="47"/>
        <v>Macallan Exceptional Cask #9182.750-1</v>
      </c>
      <c r="N193" s="34" t="e">
        <f>VLOOKUP(M193,[3]Report!$B:$V,21,0)</f>
        <v>#N/A</v>
      </c>
      <c r="P193" s="34"/>
    </row>
    <row r="194" spans="1:16" ht="15" customHeight="1" x14ac:dyDescent="0.3">
      <c r="A194" s="6" t="str">
        <f>VLOOKUP(_xlfn.NUMBERVALUE(LEFT(C194,8)),[1]SKUs!$A:$G,7,0)</f>
        <v>Macallan Exceptional Cask #13561.750-1</v>
      </c>
      <c r="B194" s="12" t="s">
        <v>10</v>
      </c>
      <c r="C194" s="22" t="s">
        <v>319</v>
      </c>
      <c r="D194" s="14" t="s">
        <v>128</v>
      </c>
      <c r="E194" s="14" t="s">
        <v>30</v>
      </c>
      <c r="F194" s="12" t="s">
        <v>13</v>
      </c>
      <c r="G194" s="12" t="s">
        <v>37</v>
      </c>
      <c r="H194" s="15">
        <v>673.9</v>
      </c>
      <c r="I194" s="35" t="s">
        <v>415</v>
      </c>
      <c r="J194" s="6">
        <f>IFERROR(VLOOKUP("Connecticut"&amp;A194&amp;"FOB",'[2]FY1920 Pricing'!$B:$V,21,0),0)</f>
        <v>0</v>
      </c>
      <c r="K194" s="34">
        <f t="shared" si="49"/>
        <v>-673.9</v>
      </c>
      <c r="M194" s="6" t="str">
        <f t="shared" si="47"/>
        <v>Macallan Exceptional Cask #13561.750-1</v>
      </c>
      <c r="N194" s="34" t="e">
        <f>VLOOKUP(M194,[3]Report!$B:$V,21,0)</f>
        <v>#N/A</v>
      </c>
      <c r="P194" s="34"/>
    </row>
    <row r="195" spans="1:16" ht="15" customHeight="1" x14ac:dyDescent="0.3">
      <c r="A195" s="6" t="str">
        <f>VLOOKUP(_xlfn.NUMBERVALUE(LEFT(C195,8)),[1]SKUs!$A:$G,7,0)</f>
        <v>Macallan Exceptional Cask #5326.750-1</v>
      </c>
      <c r="B195" s="12" t="s">
        <v>10</v>
      </c>
      <c r="C195" s="22" t="s">
        <v>179</v>
      </c>
      <c r="D195" s="14" t="s">
        <v>129</v>
      </c>
      <c r="E195" s="14" t="s">
        <v>30</v>
      </c>
      <c r="F195" s="12" t="s">
        <v>13</v>
      </c>
      <c r="G195" s="12" t="s">
        <v>37</v>
      </c>
      <c r="H195" s="15">
        <v>729.88</v>
      </c>
      <c r="I195" s="35" t="s">
        <v>418</v>
      </c>
      <c r="J195" s="6">
        <f>IFERROR(VLOOKUP("Connecticut"&amp;A195&amp;"FOB",'[2]FY1920 Pricing'!$B:$V,21,0),0)</f>
        <v>0</v>
      </c>
      <c r="K195" s="34">
        <f t="shared" si="49"/>
        <v>-729.88</v>
      </c>
      <c r="M195" s="6" t="str">
        <f t="shared" si="47"/>
        <v>Macallan Exceptional Cask #5326.750-1</v>
      </c>
      <c r="N195" s="34" t="e">
        <f>VLOOKUP(M195,[3]Report!$B:$V,21,0)</f>
        <v>#N/A</v>
      </c>
      <c r="P195" s="34"/>
    </row>
    <row r="196" spans="1:16" ht="15" customHeight="1" x14ac:dyDescent="0.3">
      <c r="A196" s="6" t="str">
        <f>VLOOKUP(_xlfn.NUMBERVALUE(LEFT(C196,8)),[1]SKUs!$A:$G,7,0)</f>
        <v>Macallan Exceptional Cask18 #9064/3.750-6</v>
      </c>
      <c r="B196" s="12" t="s">
        <v>10</v>
      </c>
      <c r="C196" s="22" t="s">
        <v>321</v>
      </c>
      <c r="D196" s="14" t="s">
        <v>324</v>
      </c>
      <c r="E196" s="14" t="s">
        <v>30</v>
      </c>
      <c r="F196" s="12" t="s">
        <v>13</v>
      </c>
      <c r="G196" s="12" t="s">
        <v>14</v>
      </c>
      <c r="H196" s="15">
        <f>1845</f>
        <v>1845</v>
      </c>
      <c r="I196" s="35" t="s">
        <v>342</v>
      </c>
      <c r="J196" s="6">
        <f>IFERROR(VLOOKUP("Connecticut"&amp;A196&amp;"FOB",'[2]FY1920 Pricing'!$B:$V,21,0),0)</f>
        <v>0</v>
      </c>
      <c r="K196" s="34">
        <f t="shared" si="49"/>
        <v>-1845</v>
      </c>
      <c r="M196" s="6" t="str">
        <f t="shared" si="47"/>
        <v>Macallan Exceptional Cask18 #9064/3.750-6</v>
      </c>
      <c r="N196" s="34" t="e">
        <f>VLOOKUP(M196,[3]Report!$B:$V,21,0)</f>
        <v>#N/A</v>
      </c>
      <c r="P196" s="34"/>
    </row>
    <row r="197" spans="1:16" ht="15" customHeight="1" x14ac:dyDescent="0.3">
      <c r="A197" s="6" t="str">
        <f>VLOOKUP(_xlfn.NUMBERVALUE(LEFT(C197,8)),[1]SKUs!$A:$G,7,0)</f>
        <v>Macallan Exceptional Cask18 #6513/5.750-6</v>
      </c>
      <c r="B197" s="12" t="s">
        <v>10</v>
      </c>
      <c r="C197" s="22" t="s">
        <v>320</v>
      </c>
      <c r="D197" s="14" t="s">
        <v>325</v>
      </c>
      <c r="E197" s="14" t="s">
        <v>30</v>
      </c>
      <c r="F197" s="12" t="s">
        <v>13</v>
      </c>
      <c r="G197" s="12" t="s">
        <v>14</v>
      </c>
      <c r="H197" s="15">
        <v>1538</v>
      </c>
      <c r="I197" s="35" t="s">
        <v>341</v>
      </c>
      <c r="J197" s="6">
        <f>IFERROR(VLOOKUP("Connecticut"&amp;A197&amp;"FOB",'[2]FY1920 Pricing'!$B:$V,21,0),0)</f>
        <v>0</v>
      </c>
      <c r="K197" s="34">
        <f t="shared" si="49"/>
        <v>-1538</v>
      </c>
      <c r="M197" s="6" t="str">
        <f t="shared" si="47"/>
        <v>Macallan Exceptional Cask18 #6513/5.750-6</v>
      </c>
      <c r="N197" s="34" t="e">
        <f>VLOOKUP(M197,[3]Report!$B:$V,21,0)</f>
        <v>#N/A</v>
      </c>
      <c r="P197" s="34"/>
    </row>
    <row r="198" spans="1:16" ht="15" customHeight="1" x14ac:dyDescent="0.3">
      <c r="A198" s="6" t="str">
        <f>VLOOKUP(_xlfn.NUMBERVALUE(LEFT(C198,8)),[1]SKUs!$A:$G,7,0)</f>
        <v>Macallan Exceptional Cask18 #3019/6.750-6</v>
      </c>
      <c r="B198" s="12" t="s">
        <v>10</v>
      </c>
      <c r="C198" s="22" t="s">
        <v>322</v>
      </c>
      <c r="D198" s="14" t="s">
        <v>326</v>
      </c>
      <c r="E198" s="14" t="s">
        <v>30</v>
      </c>
      <c r="F198" s="12" t="s">
        <v>13</v>
      </c>
      <c r="G198" s="12" t="s">
        <v>14</v>
      </c>
      <c r="H198" s="15">
        <v>2617</v>
      </c>
      <c r="I198" s="35" t="s">
        <v>339</v>
      </c>
      <c r="J198" s="6">
        <f>IFERROR(VLOOKUP("Connecticut"&amp;A198&amp;"FOB",'[2]FY1920 Pricing'!$B:$V,21,0),0)</f>
        <v>0</v>
      </c>
      <c r="K198" s="34">
        <f t="shared" si="49"/>
        <v>-2617</v>
      </c>
      <c r="M198" s="6" t="str">
        <f t="shared" si="47"/>
        <v>Macallan Exceptional Cask18 #3019/6.750-6</v>
      </c>
      <c r="N198" s="34" t="e">
        <f>VLOOKUP(M198,[3]Report!$B:$V,21,0)</f>
        <v>#N/A</v>
      </c>
      <c r="P198" s="34"/>
    </row>
    <row r="199" spans="1:16" ht="15" customHeight="1" x14ac:dyDescent="0.3">
      <c r="A199" s="6" t="str">
        <f>VLOOKUP(_xlfn.NUMBERVALUE(LEFT(C199,8)),[1]SKUs!$A:$G,7,0)</f>
        <v>Macallan Exceptional Cask18 #21156/7.750-6</v>
      </c>
      <c r="B199" s="12" t="s">
        <v>10</v>
      </c>
      <c r="C199" s="22" t="s">
        <v>323</v>
      </c>
      <c r="D199" s="14" t="s">
        <v>327</v>
      </c>
      <c r="E199" s="14" t="s">
        <v>30</v>
      </c>
      <c r="F199" s="12" t="s">
        <v>13</v>
      </c>
      <c r="G199" s="12" t="s">
        <v>14</v>
      </c>
      <c r="H199" s="15">
        <v>1275</v>
      </c>
      <c r="I199" s="35" t="s">
        <v>340</v>
      </c>
      <c r="J199" s="6">
        <f>IFERROR(VLOOKUP("Connecticut"&amp;A199&amp;"FOB",'[2]FY1920 Pricing'!$B:$V,21,0),0)</f>
        <v>0</v>
      </c>
      <c r="K199" s="34">
        <f t="shared" si="49"/>
        <v>-1275</v>
      </c>
      <c r="M199" s="6" t="str">
        <f t="shared" si="47"/>
        <v>Macallan Exceptional Cask18 #21156/7.750-6</v>
      </c>
      <c r="N199" s="34" t="e">
        <f>VLOOKUP(M199,[3]Report!$B:$V,21,0)</f>
        <v>#N/A</v>
      </c>
      <c r="P199" s="34"/>
    </row>
    <row r="200" spans="1:16" ht="15" customHeight="1" x14ac:dyDescent="0.3">
      <c r="A200" s="6" t="str">
        <f>VLOOKUP(_xlfn.NUMBERVALUE(LEFT(C200,8)),[1]SKUs!$A:$G,7,0)</f>
        <v>Macallan Exceptional Cask #9064/6.750-1</v>
      </c>
      <c r="B200" s="12" t="s">
        <v>10</v>
      </c>
      <c r="C200" s="22" t="s">
        <v>332</v>
      </c>
      <c r="D200" s="14" t="s">
        <v>324</v>
      </c>
      <c r="E200" s="14" t="s">
        <v>30</v>
      </c>
      <c r="F200" s="12" t="s">
        <v>13</v>
      </c>
      <c r="G200" s="12" t="s">
        <v>37</v>
      </c>
      <c r="H200" s="15">
        <v>307.5</v>
      </c>
      <c r="I200" s="35" t="s">
        <v>342</v>
      </c>
      <c r="J200" s="6">
        <f>IFERROR(VLOOKUP("Connecticut"&amp;A200&amp;"FOB",'[2]FY1920 Pricing'!$B:$V,21,0),0)</f>
        <v>0</v>
      </c>
      <c r="K200" s="34">
        <f t="shared" si="49"/>
        <v>-307.5</v>
      </c>
      <c r="M200" s="6" t="str">
        <f t="shared" si="47"/>
        <v>Macallan Exceptional Cask #9064/6.750-1</v>
      </c>
      <c r="N200" s="34" t="e">
        <f>VLOOKUP(M200,[3]Report!$B:$V,21,0)</f>
        <v>#N/A</v>
      </c>
      <c r="P200" s="34"/>
    </row>
    <row r="201" spans="1:16" ht="15" customHeight="1" x14ac:dyDescent="0.3">
      <c r="A201" s="6" t="str">
        <f>VLOOKUP(_xlfn.NUMBERVALUE(LEFT(C201,8)),[1]SKUs!$A:$G,7,0)</f>
        <v>Macallan Exceptional Cask #6513/5.750-1</v>
      </c>
      <c r="B201" s="12" t="s">
        <v>10</v>
      </c>
      <c r="C201" s="22" t="s">
        <v>333</v>
      </c>
      <c r="D201" s="14" t="s">
        <v>325</v>
      </c>
      <c r="E201" s="14" t="s">
        <v>30</v>
      </c>
      <c r="F201" s="12" t="s">
        <v>13</v>
      </c>
      <c r="G201" s="12" t="s">
        <v>37</v>
      </c>
      <c r="H201" s="15">
        <v>256.33333333333331</v>
      </c>
      <c r="I201" s="35" t="s">
        <v>341</v>
      </c>
      <c r="J201" s="6">
        <f>IFERROR(VLOOKUP("Connecticut"&amp;A201&amp;"FOB",'[2]FY1920 Pricing'!$B:$V,21,0),0)</f>
        <v>0</v>
      </c>
      <c r="K201" s="34">
        <f t="shared" si="49"/>
        <v>-256.33333333333331</v>
      </c>
      <c r="M201" s="6" t="str">
        <f t="shared" si="47"/>
        <v>Macallan Exceptional Cask #6513/5.750-1</v>
      </c>
      <c r="N201" s="34" t="e">
        <f>VLOOKUP(M201,[3]Report!$B:$V,21,0)</f>
        <v>#N/A</v>
      </c>
      <c r="P201" s="34"/>
    </row>
    <row r="202" spans="1:16" ht="15" customHeight="1" x14ac:dyDescent="0.3">
      <c r="A202" s="6" t="str">
        <f>VLOOKUP(_xlfn.NUMBERVALUE(LEFT(C202,8)),[1]SKUs!$A:$G,7,0)</f>
        <v>Macallan Exceptional Cask #3019/6.750-1</v>
      </c>
      <c r="B202" s="12" t="s">
        <v>10</v>
      </c>
      <c r="C202" s="22" t="s">
        <v>334</v>
      </c>
      <c r="D202" s="14" t="s">
        <v>326</v>
      </c>
      <c r="E202" s="14" t="s">
        <v>30</v>
      </c>
      <c r="F202" s="12" t="s">
        <v>13</v>
      </c>
      <c r="G202" s="12" t="s">
        <v>37</v>
      </c>
      <c r="H202" s="15">
        <v>436.16666666666669</v>
      </c>
      <c r="I202" s="35" t="s">
        <v>339</v>
      </c>
      <c r="J202" s="6">
        <f>IFERROR(VLOOKUP("Connecticut"&amp;A202&amp;"FOB",'[2]FY1920 Pricing'!$B:$V,21,0),0)</f>
        <v>0</v>
      </c>
      <c r="K202" s="34">
        <f t="shared" si="49"/>
        <v>-436.16666666666669</v>
      </c>
      <c r="M202" s="6" t="str">
        <f t="shared" si="47"/>
        <v>Macallan Exceptional Cask #3019/6.750-1</v>
      </c>
      <c r="N202" s="34" t="e">
        <f>VLOOKUP(M202,[3]Report!$B:$V,21,0)</f>
        <v>#N/A</v>
      </c>
      <c r="P202" s="34"/>
    </row>
    <row r="203" spans="1:16" ht="15" customHeight="1" x14ac:dyDescent="0.3">
      <c r="A203" s="6" t="str">
        <f>VLOOKUP(_xlfn.NUMBERVALUE(LEFT(C203,8)),[1]SKUs!$A:$G,7,0)</f>
        <v>Macallan Exceptional Cask #21156/7.750-1</v>
      </c>
      <c r="B203" s="12" t="s">
        <v>10</v>
      </c>
      <c r="C203" s="22" t="s">
        <v>335</v>
      </c>
      <c r="D203" s="14" t="s">
        <v>327</v>
      </c>
      <c r="E203" s="14" t="s">
        <v>30</v>
      </c>
      <c r="F203" s="12" t="s">
        <v>13</v>
      </c>
      <c r="G203" s="12" t="s">
        <v>37</v>
      </c>
      <c r="H203" s="15">
        <v>212.5</v>
      </c>
      <c r="I203" s="35" t="s">
        <v>340</v>
      </c>
      <c r="J203" s="6">
        <f>IFERROR(VLOOKUP("Connecticut"&amp;A203&amp;"FOB",'[2]FY1920 Pricing'!$B:$V,21,0),0)</f>
        <v>0</v>
      </c>
      <c r="K203" s="34">
        <f t="shared" si="49"/>
        <v>-212.5</v>
      </c>
      <c r="M203" s="6" t="str">
        <f t="shared" si="47"/>
        <v>Macallan Exceptional Cask #21156/7.750-1</v>
      </c>
      <c r="N203" s="34" t="e">
        <f>VLOOKUP(M203,[3]Report!$B:$V,21,0)</f>
        <v>#N/A</v>
      </c>
      <c r="P203" s="34"/>
    </row>
    <row r="204" spans="1:16" ht="15" customHeight="1" x14ac:dyDescent="0.3">
      <c r="A204" s="6" t="str">
        <f>VLOOKUP(_xlfn.NUMBERVALUE(LEFT(C204,8)),[1]SKUs!$A:$G,7,0)</f>
        <v>Macallan Exceptional Cask #3917/10.750-6</v>
      </c>
      <c r="B204" s="12" t="s">
        <v>10</v>
      </c>
      <c r="C204" s="22" t="s">
        <v>343</v>
      </c>
      <c r="D204" s="14" t="s">
        <v>349</v>
      </c>
      <c r="E204" s="14" t="s">
        <v>30</v>
      </c>
      <c r="F204" s="12" t="s">
        <v>13</v>
      </c>
      <c r="G204" s="12" t="s">
        <v>14</v>
      </c>
      <c r="H204" s="15">
        <v>15523.796870399998</v>
      </c>
      <c r="I204" s="35" t="s">
        <v>350</v>
      </c>
      <c r="J204" s="6">
        <f>IFERROR(VLOOKUP("Connecticut"&amp;A204&amp;"FOB",'[2]FY1920 Pricing'!$B:$V,21,0),0)</f>
        <v>0</v>
      </c>
      <c r="K204" s="34">
        <f t="shared" si="49"/>
        <v>-15523.796870399998</v>
      </c>
      <c r="M204" s="6" t="str">
        <f t="shared" si="47"/>
        <v>Macallan Exceptional Cask #3917/10.750-6</v>
      </c>
      <c r="N204" s="34" t="e">
        <f>VLOOKUP(M204,[3]Report!$B:$V,21,0)</f>
        <v>#N/A</v>
      </c>
      <c r="P204" s="34"/>
    </row>
    <row r="205" spans="1:16" x14ac:dyDescent="0.3">
      <c r="A205" s="6" t="s">
        <v>514</v>
      </c>
      <c r="B205" s="12" t="s">
        <v>10</v>
      </c>
      <c r="C205" s="22" t="s">
        <v>344</v>
      </c>
      <c r="D205" s="14" t="s">
        <v>349</v>
      </c>
      <c r="E205" s="14" t="s">
        <v>30</v>
      </c>
      <c r="F205" s="12" t="s">
        <v>13</v>
      </c>
      <c r="G205" s="12" t="s">
        <v>37</v>
      </c>
      <c r="H205" s="15">
        <v>2591.6744783999998</v>
      </c>
      <c r="I205" s="35" t="s">
        <v>350</v>
      </c>
      <c r="J205" s="6">
        <f>IFERROR(VLOOKUP("Connecticut"&amp;A205&amp;"FOB",'[2]FY1920 Pricing'!$B:$V,21,0),0)</f>
        <v>0</v>
      </c>
      <c r="K205" s="34">
        <f t="shared" si="49"/>
        <v>-2591.6744783999998</v>
      </c>
      <c r="M205" s="6" t="str">
        <f t="shared" si="47"/>
        <v>Special</v>
      </c>
      <c r="N205" s="34" t="e">
        <f>VLOOKUP(M205,[4]Report!$A:$AR,21,0)</f>
        <v>#N/A</v>
      </c>
      <c r="O205" s="34" t="e">
        <f t="shared" ref="O205:O206" si="54">N205-H205</f>
        <v>#N/A</v>
      </c>
      <c r="P205" s="34"/>
    </row>
    <row r="206" spans="1:16" x14ac:dyDescent="0.3">
      <c r="A206" s="6" t="s">
        <v>514</v>
      </c>
      <c r="B206" s="12" t="s">
        <v>10</v>
      </c>
      <c r="C206" s="22" t="s">
        <v>519</v>
      </c>
      <c r="D206" s="14" t="s">
        <v>500</v>
      </c>
      <c r="E206" s="14" t="s">
        <v>30</v>
      </c>
      <c r="F206" s="12" t="s">
        <v>13</v>
      </c>
      <c r="G206" s="12" t="s">
        <v>37</v>
      </c>
      <c r="H206" s="15">
        <v>35000</v>
      </c>
      <c r="I206" s="35" t="s">
        <v>501</v>
      </c>
      <c r="J206" s="6">
        <f>IFERROR(VLOOKUP("Connecticut"&amp;A206&amp;"FOB",'[2]FY1920 Pricing'!$B:$V,21,0),0)</f>
        <v>0</v>
      </c>
      <c r="K206" s="34">
        <f t="shared" si="49"/>
        <v>-35000</v>
      </c>
      <c r="M206" s="6" t="str">
        <f t="shared" si="47"/>
        <v>Special</v>
      </c>
      <c r="N206" s="34" t="e">
        <f>VLOOKUP(M206,[4]Report!$A:$AR,21,0)</f>
        <v>#N/A</v>
      </c>
      <c r="O206" s="34" t="e">
        <f t="shared" si="54"/>
        <v>#N/A</v>
      </c>
      <c r="P206" s="34"/>
    </row>
    <row r="207" spans="1:16" x14ac:dyDescent="0.3">
      <c r="A207" s="6" t="s">
        <v>514</v>
      </c>
      <c r="B207" s="12" t="s">
        <v>10</v>
      </c>
      <c r="C207" s="22" t="s">
        <v>544</v>
      </c>
      <c r="D207" s="14" t="s">
        <v>546</v>
      </c>
      <c r="E207" s="14" t="s">
        <v>30</v>
      </c>
      <c r="F207" s="12" t="s">
        <v>13</v>
      </c>
      <c r="G207" s="12" t="s">
        <v>37</v>
      </c>
      <c r="H207" s="15">
        <v>1965</v>
      </c>
      <c r="I207" s="35" t="s">
        <v>163</v>
      </c>
      <c r="J207" s="6">
        <f>IFERROR(VLOOKUP("Connecticut"&amp;A207&amp;"FOB",'[2]FY1920 Pricing'!$B:$V,21,0),0)</f>
        <v>0</v>
      </c>
      <c r="K207" s="34">
        <f t="shared" ref="K207:K208" si="55">J207-H207</f>
        <v>-1965</v>
      </c>
      <c r="M207" s="6" t="str">
        <f t="shared" ref="M207:M208" si="56">A207</f>
        <v>Special</v>
      </c>
      <c r="N207" s="34" t="e">
        <f>VLOOKUP(M207,[4]Report!$A:$AR,21,0)</f>
        <v>#N/A</v>
      </c>
      <c r="O207" s="34" t="e">
        <f t="shared" ref="O207:O208" si="57">N207-H207</f>
        <v>#N/A</v>
      </c>
      <c r="P207" s="34"/>
    </row>
    <row r="208" spans="1:16" x14ac:dyDescent="0.3">
      <c r="A208" s="6" t="s">
        <v>514</v>
      </c>
      <c r="B208" s="12" t="s">
        <v>10</v>
      </c>
      <c r="C208" s="22" t="s">
        <v>545</v>
      </c>
      <c r="D208" s="14" t="s">
        <v>547</v>
      </c>
      <c r="E208" s="14" t="s">
        <v>30</v>
      </c>
      <c r="F208" s="12" t="s">
        <v>13</v>
      </c>
      <c r="G208" s="12" t="s">
        <v>37</v>
      </c>
      <c r="H208" s="15">
        <v>883.33</v>
      </c>
      <c r="I208" s="35" t="s">
        <v>163</v>
      </c>
      <c r="J208" s="6">
        <f>IFERROR(VLOOKUP("Connecticut"&amp;A208&amp;"FOB",'[2]FY1920 Pricing'!$B:$V,21,0),0)</f>
        <v>0</v>
      </c>
      <c r="K208" s="34">
        <f t="shared" si="55"/>
        <v>-883.33</v>
      </c>
      <c r="M208" s="6" t="str">
        <f t="shared" si="56"/>
        <v>Special</v>
      </c>
      <c r="N208" s="34" t="e">
        <f>VLOOKUP(M208,[4]Report!$A:$AR,21,0)</f>
        <v>#N/A</v>
      </c>
      <c r="O208" s="34" t="e">
        <f t="shared" si="57"/>
        <v>#N/A</v>
      </c>
      <c r="P208" s="34"/>
    </row>
    <row r="209" spans="1:16" x14ac:dyDescent="0.3">
      <c r="B209" s="12" t="s">
        <v>10</v>
      </c>
      <c r="C209" s="22" t="s">
        <v>574</v>
      </c>
      <c r="D209" s="14" t="s">
        <v>576</v>
      </c>
      <c r="E209" s="14" t="s">
        <v>30</v>
      </c>
      <c r="F209" s="12" t="s">
        <v>13</v>
      </c>
      <c r="G209" s="12" t="s">
        <v>37</v>
      </c>
      <c r="H209" s="15">
        <v>359.66</v>
      </c>
      <c r="I209" s="35" t="s">
        <v>163</v>
      </c>
      <c r="K209" s="34"/>
      <c r="N209" s="34"/>
      <c r="O209" s="34"/>
      <c r="P209" s="34"/>
    </row>
    <row r="210" spans="1:16" x14ac:dyDescent="0.3">
      <c r="B210" s="12" t="s">
        <v>10</v>
      </c>
      <c r="C210" s="22" t="s">
        <v>575</v>
      </c>
      <c r="D210" s="14" t="s">
        <v>576</v>
      </c>
      <c r="E210" s="14" t="s">
        <v>30</v>
      </c>
      <c r="F210" s="12" t="s">
        <v>13</v>
      </c>
      <c r="G210" s="12" t="s">
        <v>14</v>
      </c>
      <c r="H210" s="15">
        <v>2157.94</v>
      </c>
      <c r="I210" s="35" t="s">
        <v>163</v>
      </c>
      <c r="K210" s="34"/>
      <c r="N210" s="34"/>
      <c r="O210" s="34"/>
      <c r="P210" s="34"/>
    </row>
    <row r="211" spans="1:16" x14ac:dyDescent="0.3">
      <c r="B211" s="12" t="s">
        <v>10</v>
      </c>
      <c r="C211" s="22" t="s">
        <v>577</v>
      </c>
      <c r="D211" s="14" t="s">
        <v>578</v>
      </c>
      <c r="E211" s="14" t="s">
        <v>30</v>
      </c>
      <c r="F211" s="12" t="s">
        <v>13</v>
      </c>
      <c r="G211" s="12" t="s">
        <v>37</v>
      </c>
      <c r="H211" s="15">
        <v>2924.66</v>
      </c>
      <c r="I211" s="35" t="s">
        <v>163</v>
      </c>
      <c r="K211" s="34"/>
      <c r="N211" s="34"/>
      <c r="O211" s="34"/>
      <c r="P211" s="34"/>
    </row>
    <row r="212" spans="1:16" x14ac:dyDescent="0.3">
      <c r="B212" s="12" t="s">
        <v>10</v>
      </c>
      <c r="C212" s="22" t="s">
        <v>579</v>
      </c>
      <c r="D212" s="14" t="s">
        <v>578</v>
      </c>
      <c r="E212" s="14" t="s">
        <v>30</v>
      </c>
      <c r="F212" s="12" t="s">
        <v>13</v>
      </c>
      <c r="G212" s="12" t="s">
        <v>14</v>
      </c>
      <c r="H212" s="15">
        <v>17547.939999999999</v>
      </c>
      <c r="I212" s="35" t="s">
        <v>163</v>
      </c>
      <c r="K212" s="34"/>
      <c r="N212" s="34"/>
      <c r="O212" s="34"/>
      <c r="P212" s="34"/>
    </row>
    <row r="213" spans="1:16" x14ac:dyDescent="0.3">
      <c r="B213" s="12" t="s">
        <v>10</v>
      </c>
      <c r="C213" s="22" t="s">
        <v>583</v>
      </c>
      <c r="D213" s="14" t="s">
        <v>582</v>
      </c>
      <c r="E213" s="14" t="s">
        <v>30</v>
      </c>
      <c r="F213" s="12" t="s">
        <v>13</v>
      </c>
      <c r="G213" s="12" t="s">
        <v>37</v>
      </c>
      <c r="H213" s="15">
        <v>29468.81</v>
      </c>
      <c r="I213" s="35" t="s">
        <v>584</v>
      </c>
      <c r="K213" s="34"/>
      <c r="N213" s="34"/>
      <c r="O213" s="34"/>
      <c r="P213" s="34"/>
    </row>
    <row r="214" spans="1:16" x14ac:dyDescent="0.3">
      <c r="B214" s="12" t="s">
        <v>10</v>
      </c>
      <c r="C214" s="22" t="s">
        <v>586</v>
      </c>
      <c r="D214" t="s">
        <v>588</v>
      </c>
      <c r="E214" s="14" t="s">
        <v>30</v>
      </c>
      <c r="F214" s="12" t="s">
        <v>13</v>
      </c>
      <c r="G214" s="12" t="s">
        <v>105</v>
      </c>
      <c r="H214" s="15">
        <v>2694</v>
      </c>
      <c r="I214" s="35" t="s">
        <v>587</v>
      </c>
      <c r="K214" s="34"/>
      <c r="N214" s="34"/>
      <c r="O214" s="34"/>
      <c r="P214" s="34"/>
    </row>
    <row r="215" spans="1:16" ht="15" customHeight="1" x14ac:dyDescent="0.3">
      <c r="A215" s="6" t="str">
        <f>VLOOKUP(_xlfn.NUMBERVALUE(LEFT(C215,8)),[1]SKUs!$A:$G,7,0)</f>
        <v>Macallan F&amp;R 1937 B1969.750-1</v>
      </c>
      <c r="B215" s="12" t="s">
        <v>10</v>
      </c>
      <c r="C215" s="22" t="s">
        <v>202</v>
      </c>
      <c r="D215" s="14" t="s">
        <v>458</v>
      </c>
      <c r="E215" s="14" t="s">
        <v>30</v>
      </c>
      <c r="F215" s="12" t="s">
        <v>13</v>
      </c>
      <c r="G215" s="12" t="s">
        <v>37</v>
      </c>
      <c r="H215" s="15">
        <v>23985</v>
      </c>
      <c r="I215" s="35" t="s">
        <v>164</v>
      </c>
      <c r="J215" s="6">
        <f>IFERROR(VLOOKUP("Connecticut"&amp;A215&amp;"FOB",'[2]FY1920 Pricing'!$B:$V,21,0),0)</f>
        <v>0</v>
      </c>
      <c r="K215" s="34">
        <f t="shared" si="49"/>
        <v>-23985</v>
      </c>
      <c r="M215" s="6" t="str">
        <f t="shared" si="47"/>
        <v>Macallan F&amp;R 1937 B1969.750-1</v>
      </c>
      <c r="N215" s="34" t="e">
        <f>VLOOKUP(M215,[3]Report!$B:$V,21,0)</f>
        <v>#N/A</v>
      </c>
      <c r="P215" s="34"/>
    </row>
    <row r="216" spans="1:16" ht="15" customHeight="1" x14ac:dyDescent="0.3">
      <c r="A216" s="6" t="str">
        <f>VLOOKUP(_xlfn.NUMBERVALUE(LEFT(C216,8)),[1]SKUs!$A:$G,7,0)</f>
        <v>Macallan F&amp;R 1937 B1974.750-1</v>
      </c>
      <c r="B216" s="12" t="s">
        <v>10</v>
      </c>
      <c r="C216" s="22" t="s">
        <v>483</v>
      </c>
      <c r="D216" s="14" t="s">
        <v>459</v>
      </c>
      <c r="E216" s="14" t="s">
        <v>30</v>
      </c>
      <c r="F216" s="12" t="s">
        <v>13</v>
      </c>
      <c r="G216" s="12" t="s">
        <v>37</v>
      </c>
      <c r="H216" s="15">
        <v>23985</v>
      </c>
      <c r="I216" s="35" t="s">
        <v>163</v>
      </c>
      <c r="J216" s="6">
        <f>IFERROR(VLOOKUP("Connecticut"&amp;A216&amp;"FOB",'[2]FY1920 Pricing'!$B:$V,21,0),0)</f>
        <v>0</v>
      </c>
      <c r="K216" s="34">
        <f t="shared" si="49"/>
        <v>-23985</v>
      </c>
      <c r="M216" s="6" t="str">
        <f t="shared" si="47"/>
        <v>Macallan F&amp;R 1937 B1974.750-1</v>
      </c>
      <c r="N216" s="34" t="e">
        <f>VLOOKUP(M216,[3]Report!$B:$V,21,0)</f>
        <v>#N/A</v>
      </c>
      <c r="P216" s="34"/>
    </row>
    <row r="217" spans="1:16" ht="15" customHeight="1" x14ac:dyDescent="0.3">
      <c r="A217" s="6" t="str">
        <f>VLOOKUP(_xlfn.NUMBERVALUE(LEFT(C217,8)),[1]SKUs!$A:$G,7,0)</f>
        <v>Macallan F&amp;R 1938 B1969.750-1</v>
      </c>
      <c r="B217" s="12" t="s">
        <v>10</v>
      </c>
      <c r="C217" s="22" t="s">
        <v>203</v>
      </c>
      <c r="D217" s="14" t="s">
        <v>460</v>
      </c>
      <c r="E217" s="14" t="s">
        <v>30</v>
      </c>
      <c r="F217" s="12" t="s">
        <v>13</v>
      </c>
      <c r="G217" s="12" t="s">
        <v>37</v>
      </c>
      <c r="H217" s="15">
        <v>23400</v>
      </c>
      <c r="I217" s="35" t="s">
        <v>165</v>
      </c>
      <c r="J217" s="6">
        <f>IFERROR(VLOOKUP("Connecticut"&amp;A217&amp;"FOB",'[2]FY1920 Pricing'!$B:$V,21,0),0)</f>
        <v>0</v>
      </c>
      <c r="K217" s="34">
        <f t="shared" si="49"/>
        <v>-23400</v>
      </c>
      <c r="M217" s="6" t="str">
        <f t="shared" si="47"/>
        <v>Macallan F&amp;R 1938 B1969.750-1</v>
      </c>
      <c r="N217" s="34" t="e">
        <f>VLOOKUP(M217,[3]Report!$B:$V,21,0)</f>
        <v>#N/A</v>
      </c>
      <c r="P217" s="34"/>
    </row>
    <row r="218" spans="1:16" ht="15" customHeight="1" x14ac:dyDescent="0.3">
      <c r="A218" s="6" t="str">
        <f>VLOOKUP(_xlfn.NUMBERVALUE(LEFT(C218,8)),[1]SKUs!$A:$G,7,0)</f>
        <v>Macallan F&amp;R 1940 B1975.750-1</v>
      </c>
      <c r="B218" s="12" t="s">
        <v>10</v>
      </c>
      <c r="C218" s="22" t="s">
        <v>204</v>
      </c>
      <c r="D218" s="14" t="s">
        <v>461</v>
      </c>
      <c r="E218" s="14" t="s">
        <v>30</v>
      </c>
      <c r="F218" s="12" t="s">
        <v>13</v>
      </c>
      <c r="G218" s="12" t="s">
        <v>37</v>
      </c>
      <c r="H218" s="15">
        <v>22815</v>
      </c>
      <c r="I218" s="35" t="s">
        <v>166</v>
      </c>
      <c r="J218" s="6">
        <f>IFERROR(VLOOKUP("Connecticut"&amp;A218&amp;"FOB",'[2]FY1920 Pricing'!$B:$V,21,0),0)</f>
        <v>0</v>
      </c>
      <c r="K218" s="34">
        <f t="shared" si="49"/>
        <v>-22815</v>
      </c>
      <c r="M218" s="6" t="str">
        <f t="shared" si="47"/>
        <v>Macallan F&amp;R 1940 B1975.750-1</v>
      </c>
      <c r="N218" s="34" t="e">
        <f>VLOOKUP(M218,[3]Report!$B:$V,21,0)</f>
        <v>#N/A</v>
      </c>
      <c r="P218" s="34"/>
    </row>
    <row r="219" spans="1:16" ht="15" customHeight="1" x14ac:dyDescent="0.3">
      <c r="A219" s="6" t="str">
        <f>VLOOKUP(_xlfn.NUMBERVALUE(LEFT(C219,8)),[1]SKUs!$A:$G,7,0)</f>
        <v>Macallan F&amp;R 1940 B1977.750-1</v>
      </c>
      <c r="B219" s="12" t="s">
        <v>10</v>
      </c>
      <c r="C219" s="22" t="s">
        <v>336</v>
      </c>
      <c r="D219" s="14" t="s">
        <v>462</v>
      </c>
      <c r="E219" s="14" t="s">
        <v>30</v>
      </c>
      <c r="F219" s="12" t="s">
        <v>13</v>
      </c>
      <c r="G219" s="12" t="s">
        <v>37</v>
      </c>
      <c r="H219" s="15">
        <v>22815</v>
      </c>
      <c r="I219" s="35" t="s">
        <v>351</v>
      </c>
      <c r="J219" s="6">
        <f>IFERROR(VLOOKUP("Connecticut"&amp;A219&amp;"FOB",'[2]FY1920 Pricing'!$B:$V,21,0),0)</f>
        <v>0</v>
      </c>
      <c r="K219" s="34">
        <f t="shared" si="49"/>
        <v>-22815</v>
      </c>
      <c r="M219" s="6" t="str">
        <f t="shared" si="47"/>
        <v>Macallan F&amp;R 1940 B1977.750-1</v>
      </c>
      <c r="N219" s="34" t="e">
        <f>VLOOKUP(M219,[3]Report!$B:$V,21,0)</f>
        <v>#N/A</v>
      </c>
      <c r="P219" s="34"/>
    </row>
    <row r="220" spans="1:16" ht="15" customHeight="1" x14ac:dyDescent="0.3">
      <c r="B220" s="12" t="s">
        <v>10</v>
      </c>
      <c r="C220" s="22" t="s">
        <v>581</v>
      </c>
      <c r="D220" s="14" t="s">
        <v>580</v>
      </c>
      <c r="E220" s="14" t="s">
        <v>30</v>
      </c>
      <c r="F220" s="12" t="s">
        <v>13</v>
      </c>
      <c r="G220" s="12" t="s">
        <v>37</v>
      </c>
      <c r="H220" s="15">
        <v>32414.5</v>
      </c>
      <c r="I220" s="35">
        <v>172450</v>
      </c>
      <c r="K220" s="34"/>
      <c r="N220" s="34"/>
      <c r="P220" s="34"/>
    </row>
    <row r="221" spans="1:16" ht="15" customHeight="1" x14ac:dyDescent="0.3">
      <c r="A221" s="32" t="s">
        <v>506</v>
      </c>
      <c r="B221" s="12" t="s">
        <v>10</v>
      </c>
      <c r="C221" s="22" t="s">
        <v>484</v>
      </c>
      <c r="D221" s="14" t="s">
        <v>463</v>
      </c>
      <c r="E221" s="14" t="s">
        <v>30</v>
      </c>
      <c r="F221" s="12" t="s">
        <v>13</v>
      </c>
      <c r="G221" s="12" t="s">
        <v>37</v>
      </c>
      <c r="H221" s="15">
        <v>20913.75</v>
      </c>
      <c r="I221" s="35" t="s">
        <v>163</v>
      </c>
      <c r="J221" s="6">
        <f>IFERROR(VLOOKUP("Connecticut"&amp;A221&amp;"FOB",'[2]FY1920 Pricing'!$B:$V,21,0),0)</f>
        <v>0</v>
      </c>
      <c r="K221" s="34">
        <f t="shared" si="49"/>
        <v>-20913.75</v>
      </c>
      <c r="M221" s="6" t="str">
        <f t="shared" si="47"/>
        <v>Macallan F&amp;R 1946 #46/3m.750-1</v>
      </c>
      <c r="N221" s="34" t="e">
        <f>VLOOKUP(M221,[3]Report!$B:$V,21,0)</f>
        <v>#N/A</v>
      </c>
      <c r="P221" s="34"/>
    </row>
    <row r="222" spans="1:16" ht="15" customHeight="1" x14ac:dyDescent="0.3">
      <c r="A222" s="32" t="s">
        <v>507</v>
      </c>
      <c r="B222" s="12" t="s">
        <v>10</v>
      </c>
      <c r="C222" s="22" t="s">
        <v>485</v>
      </c>
      <c r="D222" s="14" t="s">
        <v>464</v>
      </c>
      <c r="E222" s="14" t="s">
        <v>30</v>
      </c>
      <c r="F222" s="12" t="s">
        <v>13</v>
      </c>
      <c r="G222" s="12" t="s">
        <v>37</v>
      </c>
      <c r="H222" s="15">
        <v>32165.46</v>
      </c>
      <c r="I222" s="35" t="s">
        <v>167</v>
      </c>
      <c r="J222" s="6">
        <f>IFERROR(VLOOKUP("Connecticut"&amp;A222&amp;"FOB",'[2]FY1920 Pricing'!$B:$V,21,0),0)</f>
        <v>0</v>
      </c>
      <c r="K222" s="34">
        <f t="shared" si="49"/>
        <v>-32165.46</v>
      </c>
      <c r="M222" s="6" t="str">
        <f t="shared" si="47"/>
        <v>Macallan F&amp;R 1947 B1962.750-1</v>
      </c>
      <c r="N222" s="34" t="e">
        <f>VLOOKUP(M222,[3]Report!$B:$V,21,0)</f>
        <v>#N/A</v>
      </c>
      <c r="P222" s="34"/>
    </row>
    <row r="223" spans="1:16" ht="15" customHeight="1" x14ac:dyDescent="0.3">
      <c r="A223" s="32" t="s">
        <v>513</v>
      </c>
      <c r="B223" s="12" t="s">
        <v>10</v>
      </c>
      <c r="C223" s="22" t="s">
        <v>486</v>
      </c>
      <c r="D223" s="14" t="s">
        <v>465</v>
      </c>
      <c r="E223" s="14" t="s">
        <v>30</v>
      </c>
      <c r="F223" s="12" t="s">
        <v>13</v>
      </c>
      <c r="G223" s="12" t="s">
        <v>37</v>
      </c>
      <c r="H223" s="15">
        <v>31184.65</v>
      </c>
      <c r="I223" s="35" t="s">
        <v>163</v>
      </c>
      <c r="J223" s="6">
        <f>IFERROR(VLOOKUP("Connecticut"&amp;A223&amp;"FOB",'[2]FY1920 Pricing'!$B:$V,21,0),0)</f>
        <v>0</v>
      </c>
      <c r="K223" s="34">
        <f t="shared" si="49"/>
        <v>-31184.65</v>
      </c>
      <c r="M223" s="6" t="str">
        <f t="shared" si="47"/>
        <v>F&amp;R</v>
      </c>
      <c r="N223" s="34" t="e">
        <f>VLOOKUP(M223,[3]Report!$B:$V,21,0)</f>
        <v>#N/A</v>
      </c>
      <c r="P223" s="34"/>
    </row>
    <row r="224" spans="1:16" ht="15" customHeight="1" x14ac:dyDescent="0.3">
      <c r="A224" s="6" t="str">
        <f>VLOOKUP(_xlfn.NUMBERVALUE(LEFT(C224,8)),[1]SKUs!$A:$G,7,0)</f>
        <v>Macallan F&amp;R 1950 #598.750-1</v>
      </c>
      <c r="B224" s="12" t="s">
        <v>10</v>
      </c>
      <c r="C224" s="22" t="s">
        <v>205</v>
      </c>
      <c r="D224" s="14" t="s">
        <v>466</v>
      </c>
      <c r="E224" s="14" t="s">
        <v>30</v>
      </c>
      <c r="F224" s="12" t="s">
        <v>13</v>
      </c>
      <c r="G224" s="12" t="s">
        <v>37</v>
      </c>
      <c r="H224" s="15">
        <v>19597.5</v>
      </c>
      <c r="I224" s="35" t="s">
        <v>168</v>
      </c>
      <c r="J224" s="6">
        <f>IFERROR(VLOOKUP("Connecticut"&amp;A224&amp;"FOB",'[2]FY1920 Pricing'!$B:$V,21,0),0)</f>
        <v>0</v>
      </c>
      <c r="K224" s="34">
        <f t="shared" si="49"/>
        <v>-19597.5</v>
      </c>
      <c r="M224" s="6" t="str">
        <f t="shared" si="47"/>
        <v>Macallan F&amp;R 1950 #598.750-1</v>
      </c>
      <c r="N224" s="34" t="e">
        <f>VLOOKUP(M224,[3]Report!$B:$V,21,0)</f>
        <v>#N/A</v>
      </c>
      <c r="P224" s="34"/>
    </row>
    <row r="225" spans="1:16" ht="15" customHeight="1" x14ac:dyDescent="0.3">
      <c r="A225" s="6" t="str">
        <f>VLOOKUP(_xlfn.NUMBERVALUE(LEFT(C225,8)),[1]SKUs!$A:$G,7,0)</f>
        <v>Macallan F&amp;R 1950 #600.750-1</v>
      </c>
      <c r="B225" s="12" t="s">
        <v>10</v>
      </c>
      <c r="C225" s="22" t="s">
        <v>487</v>
      </c>
      <c r="D225" s="14" t="s">
        <v>467</v>
      </c>
      <c r="E225" s="14" t="s">
        <v>30</v>
      </c>
      <c r="F225" s="12" t="s">
        <v>13</v>
      </c>
      <c r="G225" s="12" t="s">
        <v>37</v>
      </c>
      <c r="H225" s="15">
        <v>19597.5</v>
      </c>
      <c r="I225" s="35" t="s">
        <v>163</v>
      </c>
      <c r="J225" s="6">
        <f>IFERROR(VLOOKUP("Connecticut"&amp;A225&amp;"FOB",'[2]FY1920 Pricing'!$B:$V,21,0),0)</f>
        <v>0</v>
      </c>
      <c r="K225" s="34">
        <f t="shared" si="49"/>
        <v>-19597.5</v>
      </c>
      <c r="M225" s="6" t="str">
        <f t="shared" si="47"/>
        <v>Macallan F&amp;R 1950 #600.750-1</v>
      </c>
      <c r="N225" s="34" t="e">
        <f>VLOOKUP(M225,[3]Report!$B:$V,21,0)</f>
        <v>#N/A</v>
      </c>
      <c r="P225" s="34"/>
    </row>
    <row r="226" spans="1:16" ht="15" customHeight="1" x14ac:dyDescent="0.3">
      <c r="A226" s="6" t="str">
        <f>VLOOKUP(_xlfn.NUMBERVALUE(LEFT(C226,8)),[1]SKUs!$A:$G,7,0)</f>
        <v>Macallan F&amp;R 1952 #627.750-1</v>
      </c>
      <c r="B226" s="12" t="s">
        <v>10</v>
      </c>
      <c r="C226" s="22" t="s">
        <v>488</v>
      </c>
      <c r="D226" s="14" t="s">
        <v>468</v>
      </c>
      <c r="E226" s="14" t="s">
        <v>30</v>
      </c>
      <c r="F226" s="12" t="s">
        <v>13</v>
      </c>
      <c r="G226" s="12" t="s">
        <v>37</v>
      </c>
      <c r="H226" s="15">
        <v>18427.5</v>
      </c>
      <c r="I226" s="35" t="s">
        <v>163</v>
      </c>
      <c r="J226" s="6">
        <f>IFERROR(VLOOKUP("Connecticut"&amp;A226&amp;"FOB",'[2]FY1920 Pricing'!$B:$V,21,0),0)</f>
        <v>0</v>
      </c>
      <c r="K226" s="34">
        <f t="shared" si="49"/>
        <v>-18427.5</v>
      </c>
      <c r="M226" s="6" t="str">
        <f t="shared" ref="M226:M251" si="58">A226</f>
        <v>Macallan F&amp;R 1952 #627.750-1</v>
      </c>
      <c r="N226" s="34" t="e">
        <f>VLOOKUP(M226,[3]Report!$B:$V,21,0)</f>
        <v>#N/A</v>
      </c>
      <c r="P226" s="34"/>
    </row>
    <row r="227" spans="1:16" ht="15" customHeight="1" x14ac:dyDescent="0.3">
      <c r="A227" s="32" t="s">
        <v>513</v>
      </c>
      <c r="B227" s="12" t="s">
        <v>10</v>
      </c>
      <c r="C227" s="22" t="s">
        <v>489</v>
      </c>
      <c r="D227" s="14" t="s">
        <v>469</v>
      </c>
      <c r="E227" s="14" t="s">
        <v>30</v>
      </c>
      <c r="F227" s="12" t="s">
        <v>13</v>
      </c>
      <c r="G227" s="12" t="s">
        <v>37</v>
      </c>
      <c r="H227" s="15">
        <v>18427.5</v>
      </c>
      <c r="I227" s="35" t="s">
        <v>169</v>
      </c>
      <c r="J227" s="6">
        <f>IFERROR(VLOOKUP("Connecticut"&amp;A227&amp;"FOB",'[2]FY1920 Pricing'!$B:$V,21,0),0)</f>
        <v>0</v>
      </c>
      <c r="K227" s="34">
        <f t="shared" ref="K227:K251" si="59">J227-H227</f>
        <v>-18427.5</v>
      </c>
      <c r="M227" s="6" t="str">
        <f t="shared" si="58"/>
        <v>F&amp;R</v>
      </c>
      <c r="N227" s="34" t="e">
        <f>VLOOKUP(M227,[3]Report!$B:$V,21,0)</f>
        <v>#N/A</v>
      </c>
      <c r="P227" s="34"/>
    </row>
    <row r="228" spans="1:16" ht="15" customHeight="1" x14ac:dyDescent="0.3">
      <c r="A228" s="6" t="str">
        <f>VLOOKUP(_xlfn.NUMBERVALUE(LEFT(C228,8)),[1]SKUs!$A:$G,7,0)</f>
        <v>Macallan F&amp;R 1954 #1902.750-1</v>
      </c>
      <c r="B228" s="12" t="s">
        <v>10</v>
      </c>
      <c r="C228" s="22" t="s">
        <v>490</v>
      </c>
      <c r="D228" s="14" t="s">
        <v>470</v>
      </c>
      <c r="E228" s="14" t="s">
        <v>30</v>
      </c>
      <c r="F228" s="12" t="s">
        <v>13</v>
      </c>
      <c r="G228" s="12" t="s">
        <v>37</v>
      </c>
      <c r="H228" s="15">
        <v>17842.5</v>
      </c>
      <c r="I228" s="35" t="s">
        <v>163</v>
      </c>
      <c r="J228" s="6">
        <f>IFERROR(VLOOKUP("Connecticut"&amp;A228&amp;"FOB",'[2]FY1920 Pricing'!$B:$V,21,0),0)</f>
        <v>0</v>
      </c>
      <c r="K228" s="34">
        <f t="shared" si="59"/>
        <v>-17842.5</v>
      </c>
      <c r="M228" s="6" t="str">
        <f t="shared" si="58"/>
        <v>Macallan F&amp;R 1954 #1902.750-1</v>
      </c>
      <c r="N228" s="34" t="e">
        <f>VLOOKUP(M228,[3]Report!$B:$V,21,0)</f>
        <v>#N/A</v>
      </c>
      <c r="P228" s="34"/>
    </row>
    <row r="229" spans="1:16" ht="15" customHeight="1" x14ac:dyDescent="0.3">
      <c r="A229" s="6" t="str">
        <f>VLOOKUP(_xlfn.NUMBERVALUE(LEFT(C229,8)),[1]SKUs!$A:$G,7,0)</f>
        <v>Macallan F&amp;R 1963 B1978.750-1</v>
      </c>
      <c r="B229" s="12" t="s">
        <v>10</v>
      </c>
      <c r="C229" s="22" t="s">
        <v>347</v>
      </c>
      <c r="D229" s="14" t="s">
        <v>471</v>
      </c>
      <c r="E229" s="14" t="s">
        <v>30</v>
      </c>
      <c r="F229" s="12" t="s">
        <v>13</v>
      </c>
      <c r="G229" s="12" t="s">
        <v>37</v>
      </c>
      <c r="H229" s="15">
        <v>14040</v>
      </c>
      <c r="I229" s="35" t="s">
        <v>348</v>
      </c>
      <c r="J229" s="6">
        <f>IFERROR(VLOOKUP("Connecticut"&amp;A229&amp;"FOB",'[2]FY1920 Pricing'!$B:$V,21,0),0)</f>
        <v>0</v>
      </c>
      <c r="K229" s="34">
        <f t="shared" si="59"/>
        <v>-14040</v>
      </c>
      <c r="M229" s="6" t="str">
        <f t="shared" si="58"/>
        <v>Macallan F&amp;R 1963 B1978.750-1</v>
      </c>
      <c r="N229" s="34" t="e">
        <f>VLOOKUP(M229,[3]Report!$B:$V,21,0)</f>
        <v>#N/A</v>
      </c>
      <c r="P229" s="34"/>
    </row>
    <row r="230" spans="1:16" ht="15" customHeight="1" x14ac:dyDescent="0.3">
      <c r="A230" s="6" t="str">
        <f>VLOOKUP(_xlfn.NUMBERVALUE(LEFT(C230,8)),[1]SKUs!$A:$G,7,0)</f>
        <v>Macallan F&amp;R 1965 #4402.750-1</v>
      </c>
      <c r="B230" s="12" t="s">
        <v>10</v>
      </c>
      <c r="C230" s="22" t="s">
        <v>491</v>
      </c>
      <c r="D230" s="14" t="s">
        <v>472</v>
      </c>
      <c r="E230" s="14" t="s">
        <v>30</v>
      </c>
      <c r="F230" s="12" t="s">
        <v>13</v>
      </c>
      <c r="G230" s="12" t="s">
        <v>37</v>
      </c>
      <c r="H230" s="15">
        <v>13455</v>
      </c>
      <c r="I230" s="35" t="s">
        <v>163</v>
      </c>
      <c r="J230" s="6">
        <f>IFERROR(VLOOKUP("Connecticut"&amp;A230&amp;"FOB",'[2]FY1920 Pricing'!$B:$V,21,0),0)</f>
        <v>0</v>
      </c>
      <c r="K230" s="34">
        <f t="shared" si="59"/>
        <v>-13455</v>
      </c>
      <c r="M230" s="6" t="str">
        <f t="shared" si="58"/>
        <v>Macallan F&amp;R 1965 #4402.750-1</v>
      </c>
      <c r="N230" s="34" t="e">
        <f>VLOOKUP(M230,[3]Report!$B:$V,21,0)</f>
        <v>#N/A</v>
      </c>
      <c r="P230" s="34"/>
    </row>
    <row r="231" spans="1:16" ht="15" customHeight="1" x14ac:dyDescent="0.3">
      <c r="A231" s="32" t="s">
        <v>513</v>
      </c>
      <c r="B231" s="12" t="s">
        <v>10</v>
      </c>
      <c r="C231" s="22" t="s">
        <v>492</v>
      </c>
      <c r="D231" s="14" t="s">
        <v>473</v>
      </c>
      <c r="E231" s="14" t="s">
        <v>30</v>
      </c>
      <c r="F231" s="12" t="s">
        <v>13</v>
      </c>
      <c r="G231" s="12" t="s">
        <v>37</v>
      </c>
      <c r="H231" s="15">
        <v>11700</v>
      </c>
      <c r="I231" s="35" t="s">
        <v>163</v>
      </c>
      <c r="J231" s="6">
        <f>IFERROR(VLOOKUP("Connecticut"&amp;A231&amp;"FOB",'[2]FY1920 Pricing'!$B:$V,21,0),0)</f>
        <v>0</v>
      </c>
      <c r="K231" s="34">
        <f t="shared" si="59"/>
        <v>-11700</v>
      </c>
      <c r="M231" s="6" t="str">
        <f t="shared" si="58"/>
        <v>F&amp;R</v>
      </c>
      <c r="N231" s="34" t="e">
        <f>VLOOKUP(M231,[3]Report!$B:$V,21,0)</f>
        <v>#N/A</v>
      </c>
      <c r="P231" s="34"/>
    </row>
    <row r="232" spans="1:16" ht="15" customHeight="1" x14ac:dyDescent="0.3">
      <c r="A232" s="6" t="str">
        <f>VLOOKUP(_xlfn.NUMBERVALUE(LEFT(C232,8)),[1]SKUs!$A:$G,7,0)</f>
        <v>Macallan F&amp;R 1976 #11354.750-1</v>
      </c>
      <c r="B232" s="12" t="s">
        <v>10</v>
      </c>
      <c r="C232" s="22" t="s">
        <v>493</v>
      </c>
      <c r="D232" s="14" t="s">
        <v>474</v>
      </c>
      <c r="E232" s="14" t="s">
        <v>30</v>
      </c>
      <c r="F232" s="12" t="s">
        <v>13</v>
      </c>
      <c r="G232" s="12" t="s">
        <v>37</v>
      </c>
      <c r="H232" s="15">
        <v>9798.75</v>
      </c>
      <c r="I232" s="35" t="s">
        <v>163</v>
      </c>
      <c r="J232" s="6">
        <f>IFERROR(VLOOKUP("Connecticut"&amp;A232&amp;"FOB",'[2]FY1920 Pricing'!$B:$V,21,0),0)</f>
        <v>0</v>
      </c>
      <c r="K232" s="34">
        <f t="shared" si="59"/>
        <v>-9798.75</v>
      </c>
      <c r="M232" s="6" t="str">
        <f t="shared" si="58"/>
        <v>Macallan F&amp;R 1976 #11354.750-1</v>
      </c>
      <c r="N232" s="34" t="e">
        <f>VLOOKUP(M232,[3]Report!$B:$V,21,0)</f>
        <v>#N/A</v>
      </c>
      <c r="P232" s="34"/>
    </row>
    <row r="233" spans="1:16" ht="15" customHeight="1" x14ac:dyDescent="0.3">
      <c r="A233" s="32" t="s">
        <v>513</v>
      </c>
      <c r="B233" s="12" t="s">
        <v>10</v>
      </c>
      <c r="C233" s="22" t="s">
        <v>494</v>
      </c>
      <c r="D233" s="14" t="s">
        <v>475</v>
      </c>
      <c r="E233" s="14" t="s">
        <v>30</v>
      </c>
      <c r="F233" s="12" t="s">
        <v>13</v>
      </c>
      <c r="G233" s="12" t="s">
        <v>37</v>
      </c>
      <c r="H233" s="15">
        <v>9360</v>
      </c>
      <c r="I233" s="35" t="s">
        <v>413</v>
      </c>
      <c r="J233" s="6">
        <f>IFERROR(VLOOKUP("Connecticut"&amp;A233&amp;"FOB",'[2]FY1920 Pricing'!$B:$V,21,0),0)</f>
        <v>0</v>
      </c>
      <c r="K233" s="34">
        <f t="shared" si="59"/>
        <v>-9360</v>
      </c>
      <c r="M233" s="6" t="str">
        <f t="shared" si="58"/>
        <v>F&amp;R</v>
      </c>
      <c r="N233" s="34" t="e">
        <f>VLOOKUP(M233,[3]Report!$B:$V,21,0)</f>
        <v>#N/A</v>
      </c>
      <c r="P233" s="34"/>
    </row>
    <row r="234" spans="1:16" ht="15" customHeight="1" x14ac:dyDescent="0.3">
      <c r="A234" s="6" t="str">
        <f>VLOOKUP(_xlfn.NUMBERVALUE(LEFT(C234,8)),[1]SKUs!$A:$G,7,0)</f>
        <v>Macallan F&amp;R 1978 #13810.750-1</v>
      </c>
      <c r="B234" s="12" t="s">
        <v>10</v>
      </c>
      <c r="C234" s="22" t="s">
        <v>495</v>
      </c>
      <c r="D234" s="14" t="s">
        <v>476</v>
      </c>
      <c r="E234" s="14" t="s">
        <v>30</v>
      </c>
      <c r="F234" s="12" t="s">
        <v>13</v>
      </c>
      <c r="G234" s="12" t="s">
        <v>37</v>
      </c>
      <c r="H234" s="15">
        <v>8775</v>
      </c>
      <c r="I234" s="35" t="s">
        <v>502</v>
      </c>
      <c r="J234" s="6">
        <f>IFERROR(VLOOKUP("Connecticut"&amp;A234&amp;"FOB",'[2]FY1920 Pricing'!$B:$V,21,0),0)</f>
        <v>0</v>
      </c>
      <c r="K234" s="34">
        <f t="shared" si="59"/>
        <v>-8775</v>
      </c>
      <c r="M234" s="6" t="str">
        <f t="shared" si="58"/>
        <v>Macallan F&amp;R 1978 #13810.750-1</v>
      </c>
      <c r="N234" s="34" t="e">
        <f>VLOOKUP(M234,[3]Report!$B:$V,21,0)</f>
        <v>#N/A</v>
      </c>
      <c r="P234" s="34"/>
    </row>
    <row r="235" spans="1:16" ht="15" customHeight="1" x14ac:dyDescent="0.3">
      <c r="A235" s="6" t="s">
        <v>513</v>
      </c>
      <c r="B235" s="12" t="s">
        <v>10</v>
      </c>
      <c r="C235" s="22" t="s">
        <v>496</v>
      </c>
      <c r="D235" s="14" t="s">
        <v>477</v>
      </c>
      <c r="E235" s="14" t="s">
        <v>30</v>
      </c>
      <c r="F235" s="12" t="s">
        <v>13</v>
      </c>
      <c r="G235" s="12" t="s">
        <v>37</v>
      </c>
      <c r="H235" s="15">
        <v>8482.5</v>
      </c>
      <c r="I235" s="35" t="s">
        <v>163</v>
      </c>
      <c r="J235" s="6">
        <f>IFERROR(VLOOKUP("Connecticut"&amp;A235&amp;"FOB",'[2]FY1920 Pricing'!$B:$V,21,0),0)</f>
        <v>0</v>
      </c>
      <c r="K235" s="34">
        <f t="shared" si="59"/>
        <v>-8482.5</v>
      </c>
      <c r="M235" s="6" t="str">
        <f t="shared" si="58"/>
        <v>F&amp;R</v>
      </c>
      <c r="N235" s="34" t="e">
        <f>VLOOKUP(M235,[3]Report!$B:$V,21,0)</f>
        <v>#N/A</v>
      </c>
      <c r="P235" s="34"/>
    </row>
    <row r="236" spans="1:16" ht="15" customHeight="1" x14ac:dyDescent="0.3">
      <c r="A236" s="32" t="s">
        <v>513</v>
      </c>
      <c r="B236" s="12" t="s">
        <v>10</v>
      </c>
      <c r="C236" s="22" t="s">
        <v>497</v>
      </c>
      <c r="D236" s="14" t="s">
        <v>478</v>
      </c>
      <c r="E236" s="14" t="s">
        <v>30</v>
      </c>
      <c r="F236" s="12" t="s">
        <v>13</v>
      </c>
      <c r="G236" s="12" t="s">
        <v>37</v>
      </c>
      <c r="H236" s="15">
        <v>7897.5</v>
      </c>
      <c r="I236" s="35" t="s">
        <v>170</v>
      </c>
      <c r="J236" s="6">
        <f>IFERROR(VLOOKUP("Connecticut"&amp;A236&amp;"FOB",'[2]FY1920 Pricing'!$B:$V,21,0),0)</f>
        <v>0</v>
      </c>
      <c r="K236" s="34">
        <f t="shared" si="59"/>
        <v>-7897.5</v>
      </c>
      <c r="M236" s="6" t="str">
        <f t="shared" si="58"/>
        <v>F&amp;R</v>
      </c>
      <c r="N236" s="34" t="e">
        <f>VLOOKUP(M236,[3]Report!$B:$V,21,0)</f>
        <v>#N/A</v>
      </c>
      <c r="P236" s="34"/>
    </row>
    <row r="237" spans="1:16" ht="15" customHeight="1" x14ac:dyDescent="0.3">
      <c r="A237" s="32" t="s">
        <v>513</v>
      </c>
      <c r="B237" s="12" t="s">
        <v>10</v>
      </c>
      <c r="C237" s="22" t="s">
        <v>498</v>
      </c>
      <c r="D237" s="14" t="s">
        <v>479</v>
      </c>
      <c r="E237" s="14" t="s">
        <v>30</v>
      </c>
      <c r="F237" s="12" t="s">
        <v>13</v>
      </c>
      <c r="G237" s="12" t="s">
        <v>37</v>
      </c>
      <c r="H237" s="15">
        <v>7809.75</v>
      </c>
      <c r="I237" s="35" t="s">
        <v>162</v>
      </c>
      <c r="J237" s="6">
        <f>IFERROR(VLOOKUP("Connecticut"&amp;A237&amp;"FOB",'[2]FY1920 Pricing'!$B:$V,21,0),0)</f>
        <v>0</v>
      </c>
      <c r="K237" s="34">
        <f t="shared" si="59"/>
        <v>-7809.75</v>
      </c>
      <c r="M237" s="6" t="str">
        <f t="shared" si="58"/>
        <v>F&amp;R</v>
      </c>
      <c r="N237" s="34" t="e">
        <f>VLOOKUP(M237,[3]Report!$B:$V,21,0)</f>
        <v>#N/A</v>
      </c>
      <c r="P237" s="34"/>
    </row>
    <row r="238" spans="1:16" ht="15" customHeight="1" x14ac:dyDescent="0.3">
      <c r="A238" s="32" t="s">
        <v>513</v>
      </c>
      <c r="B238" s="12" t="s">
        <v>10</v>
      </c>
      <c r="C238" s="22" t="s">
        <v>499</v>
      </c>
      <c r="D238" s="14" t="s">
        <v>480</v>
      </c>
      <c r="E238" s="14" t="s">
        <v>30</v>
      </c>
      <c r="F238" s="12" t="s">
        <v>13</v>
      </c>
      <c r="G238" s="12" t="s">
        <v>37</v>
      </c>
      <c r="H238" s="15">
        <v>10883.99</v>
      </c>
      <c r="I238" s="35" t="s">
        <v>330</v>
      </c>
      <c r="J238" s="6">
        <f>IFERROR(VLOOKUP("Connecticut"&amp;A238&amp;"FOB",'[2]FY1920 Pricing'!$B:$V,21,0),0)</f>
        <v>0</v>
      </c>
      <c r="K238" s="34">
        <f t="shared" si="59"/>
        <v>-10883.99</v>
      </c>
      <c r="M238" s="6" t="str">
        <f t="shared" si="58"/>
        <v>F&amp;R</v>
      </c>
      <c r="N238" s="34" t="e">
        <f>VLOOKUP(M238,[3]Report!$B:$V,21,0)</f>
        <v>#N/A</v>
      </c>
      <c r="P238" s="34"/>
    </row>
    <row r="239" spans="1:16" ht="15" customHeight="1" x14ac:dyDescent="0.3">
      <c r="A239" s="6" t="str">
        <f>VLOOKUP(_xlfn.NUMBERVALUE(LEFT(C239,8)),[1]SKUs!$A:$G,7,0)</f>
        <v>Macallan F&amp;R 1990 #24706.750-1</v>
      </c>
      <c r="B239" s="12" t="s">
        <v>10</v>
      </c>
      <c r="C239" s="22" t="s">
        <v>206</v>
      </c>
      <c r="D239" s="14" t="s">
        <v>481</v>
      </c>
      <c r="E239" s="14" t="s">
        <v>30</v>
      </c>
      <c r="F239" s="12" t="s">
        <v>13</v>
      </c>
      <c r="G239" s="12" t="s">
        <v>37</v>
      </c>
      <c r="H239" s="15">
        <v>10483.93</v>
      </c>
      <c r="I239" s="35" t="s">
        <v>171</v>
      </c>
      <c r="J239" s="6">
        <f>IFERROR(VLOOKUP("Connecticut"&amp;A239&amp;"FOB",'[2]FY1920 Pricing'!$B:$V,21,0),0)</f>
        <v>0</v>
      </c>
      <c r="K239" s="34">
        <f t="shared" si="59"/>
        <v>-10483.93</v>
      </c>
      <c r="M239" s="6" t="str">
        <f t="shared" si="58"/>
        <v>Macallan F&amp;R 1990 #24706.750-1</v>
      </c>
      <c r="N239" s="34" t="e">
        <f>VLOOKUP(M239,[3]Report!$B:$V,21,0)</f>
        <v>#N/A</v>
      </c>
      <c r="P239" s="34"/>
    </row>
    <row r="240" spans="1:16" ht="15" customHeight="1" x14ac:dyDescent="0.3">
      <c r="A240" s="6" t="str">
        <f>VLOOKUP(_xlfn.NUMBERVALUE(LEFT(C240,8)),[1]SKUs!$A:$G,7,0)</f>
        <v>Macallan F&amp;R 1991 #7021.750-1</v>
      </c>
      <c r="B240" s="12" t="s">
        <v>10</v>
      </c>
      <c r="C240" s="22" t="s">
        <v>279</v>
      </c>
      <c r="D240" s="24" t="s">
        <v>482</v>
      </c>
      <c r="E240" s="14" t="s">
        <v>30</v>
      </c>
      <c r="F240" s="12" t="s">
        <v>13</v>
      </c>
      <c r="G240" s="12" t="s">
        <v>37</v>
      </c>
      <c r="H240" s="15">
        <v>6435</v>
      </c>
      <c r="I240" s="35" t="s">
        <v>87</v>
      </c>
      <c r="J240" s="6">
        <f>IFERROR(VLOOKUP("Connecticut"&amp;A240&amp;"FOB",'[2]FY1920 Pricing'!$B:$V,21,0),0)</f>
        <v>0</v>
      </c>
      <c r="K240" s="34">
        <f t="shared" si="59"/>
        <v>-6435</v>
      </c>
      <c r="M240" s="6" t="str">
        <f t="shared" si="58"/>
        <v>Macallan F&amp;R 1991 #7021.750-1</v>
      </c>
      <c r="N240" s="34" t="e">
        <f>VLOOKUP(M240,[3]Report!$B:$V,21,0)</f>
        <v>#N/A</v>
      </c>
      <c r="P240" s="34"/>
    </row>
    <row r="241" spans="1:16" ht="15" customHeight="1" x14ac:dyDescent="0.3">
      <c r="B241" s="12" t="s">
        <v>10</v>
      </c>
      <c r="C241" s="22" t="s">
        <v>589</v>
      </c>
      <c r="D241" s="24" t="s">
        <v>590</v>
      </c>
      <c r="E241" s="29" t="s">
        <v>172</v>
      </c>
      <c r="F241" s="12" t="s">
        <v>13</v>
      </c>
      <c r="G241" s="12" t="s">
        <v>14</v>
      </c>
      <c r="H241" s="18">
        <v>192.81</v>
      </c>
      <c r="I241" s="35" t="s">
        <v>596</v>
      </c>
      <c r="K241" s="34"/>
      <c r="N241" s="34"/>
      <c r="P241" s="34"/>
    </row>
    <row r="242" spans="1:16" ht="15" customHeight="1" x14ac:dyDescent="0.3">
      <c r="A242" s="6" t="str">
        <f>VLOOKUP(_xlfn.NUMBERVALUE(LEFT(C242,8)),[1]SKUs!$A:$G,7,0)</f>
        <v>Noble Oak.750-6</v>
      </c>
      <c r="B242" s="12" t="s">
        <v>10</v>
      </c>
      <c r="C242" s="22" t="s">
        <v>207</v>
      </c>
      <c r="D242" s="14" t="s">
        <v>520</v>
      </c>
      <c r="E242" s="29" t="s">
        <v>172</v>
      </c>
      <c r="F242" s="12" t="s">
        <v>13</v>
      </c>
      <c r="G242" s="12" t="s">
        <v>14</v>
      </c>
      <c r="H242" s="15">
        <v>116.26</v>
      </c>
      <c r="I242" s="35" t="s">
        <v>331</v>
      </c>
      <c r="J242" s="6">
        <f>IFERROR(VLOOKUP("Connecticut"&amp;A242&amp;"FOB",'[2]FY1920 Pricing'!$B:$V,21,0),0)</f>
        <v>109.67</v>
      </c>
      <c r="K242" s="34">
        <f t="shared" si="59"/>
        <v>-6.5900000000000034</v>
      </c>
      <c r="M242" s="6" t="str">
        <f t="shared" si="58"/>
        <v>Noble Oak.750-6</v>
      </c>
      <c r="N242" s="34" t="e">
        <f>VLOOKUP(M242,[3]Report!$B:$V,21,0)</f>
        <v>#N/A</v>
      </c>
      <c r="O242" s="34" t="e">
        <f t="shared" ref="O242:O251" si="60">N242-H242</f>
        <v>#N/A</v>
      </c>
      <c r="P242" s="34"/>
    </row>
    <row r="243" spans="1:16" ht="15" customHeight="1" x14ac:dyDescent="0.3">
      <c r="A243" s="6" t="str">
        <f>VLOOKUP(_xlfn.NUMBERVALUE(LEFT(C243,8)),[1]SKUs!$A:$G,7,0)</f>
        <v>Noble Oak Rye.750-6</v>
      </c>
      <c r="B243" s="12" t="s">
        <v>10</v>
      </c>
      <c r="C243" s="22" t="s">
        <v>521</v>
      </c>
      <c r="D243" s="14" t="s">
        <v>522</v>
      </c>
      <c r="E243" s="29" t="s">
        <v>172</v>
      </c>
      <c r="F243" s="12" t="s">
        <v>13</v>
      </c>
      <c r="G243" s="12" t="s">
        <v>14</v>
      </c>
      <c r="H243" s="15">
        <v>126</v>
      </c>
      <c r="I243" s="35" t="s">
        <v>523</v>
      </c>
      <c r="J243" s="6">
        <f>IFERROR(VLOOKUP("Connecticut"&amp;A243&amp;"FOB",'[2]FY1920 Pricing'!$B:$V,21,0),0)</f>
        <v>0</v>
      </c>
      <c r="K243" s="34">
        <f t="shared" ref="K243" si="61">J243-H243</f>
        <v>-126</v>
      </c>
      <c r="M243" s="6" t="str">
        <f t="shared" ref="M243" si="62">A243</f>
        <v>Noble Oak Rye.750-6</v>
      </c>
      <c r="N243" s="34" t="e">
        <f>VLOOKUP(M243,[3]Report!$B:$V,21,0)</f>
        <v>#N/A</v>
      </c>
      <c r="O243" s="34" t="e">
        <f t="shared" ref="O243" si="63">N243-H243</f>
        <v>#N/A</v>
      </c>
      <c r="P243" s="34"/>
    </row>
    <row r="244" spans="1:16" ht="15" customHeight="1" x14ac:dyDescent="0.3">
      <c r="A244" s="6" t="str">
        <f>VLOOKUP(_xlfn.NUMBERVALUE(LEFT(C244,8)),[1]SKUs!$A:$G,7,0)</f>
        <v>WW Small Batch.750-6</v>
      </c>
      <c r="B244" s="12" t="s">
        <v>10</v>
      </c>
      <c r="C244" s="23" t="s">
        <v>208</v>
      </c>
      <c r="D244" s="24" t="s">
        <v>174</v>
      </c>
      <c r="E244" s="30" t="s">
        <v>173</v>
      </c>
      <c r="F244" s="12" t="s">
        <v>13</v>
      </c>
      <c r="G244" s="25" t="s">
        <v>14</v>
      </c>
      <c r="H244" s="15">
        <v>126.42</v>
      </c>
      <c r="I244" s="35" t="s">
        <v>392</v>
      </c>
      <c r="J244" s="6">
        <f>IFERROR(VLOOKUP("Connecticut"&amp;A244&amp;"FOB",'[2]FY1920 Pricing'!$B:$V,21,0),0)</f>
        <v>143.91999999999999</v>
      </c>
      <c r="K244" s="34">
        <f t="shared" si="59"/>
        <v>17.499999999999986</v>
      </c>
      <c r="M244" s="6" t="str">
        <f t="shared" si="58"/>
        <v>WW Small Batch.750-6</v>
      </c>
      <c r="N244" s="34" t="e">
        <f>VLOOKUP(M244,[3]Report!$B:$V,21,0)</f>
        <v>#N/A</v>
      </c>
      <c r="O244" s="34" t="e">
        <f t="shared" si="60"/>
        <v>#N/A</v>
      </c>
      <c r="P244" s="34"/>
    </row>
    <row r="245" spans="1:16" ht="15" customHeight="1" x14ac:dyDescent="0.3">
      <c r="A245" s="6" t="str">
        <f>VLOOKUP(_xlfn.NUMBERVALUE(LEFT(C245,8)),[1]SKUs!$A:$G,7,0)</f>
        <v>WW Small Batch.375-12</v>
      </c>
      <c r="B245" s="12" t="s">
        <v>10</v>
      </c>
      <c r="C245" s="23" t="s">
        <v>209</v>
      </c>
      <c r="D245" s="24" t="s">
        <v>175</v>
      </c>
      <c r="E245" s="30" t="s">
        <v>173</v>
      </c>
      <c r="F245" s="12" t="s">
        <v>13</v>
      </c>
      <c r="G245" s="25" t="s">
        <v>31</v>
      </c>
      <c r="H245" s="15">
        <v>161.63</v>
      </c>
      <c r="I245" s="35" t="s">
        <v>392</v>
      </c>
      <c r="J245" s="6">
        <f>IFERROR(VLOOKUP("Connecticut"&amp;A245&amp;"FOB",'[2]FY1920 Pricing'!$B:$V,21,0),0)</f>
        <v>160.76</v>
      </c>
      <c r="K245" s="34">
        <f t="shared" si="59"/>
        <v>-0.87000000000000455</v>
      </c>
      <c r="M245" s="6" t="str">
        <f t="shared" si="58"/>
        <v>WW Small Batch.375-12</v>
      </c>
      <c r="N245" s="34" t="e">
        <f>VLOOKUP(M245,[3]Report!$B:$V,21,0)</f>
        <v>#N/A</v>
      </c>
      <c r="O245" s="34" t="e">
        <f t="shared" si="60"/>
        <v>#N/A</v>
      </c>
      <c r="P245" s="34"/>
    </row>
    <row r="246" spans="1:16" ht="15" customHeight="1" x14ac:dyDescent="0.3">
      <c r="A246" s="6" t="str">
        <f>VLOOKUP(_xlfn.NUMBERVALUE(LEFT(C246,8)),[1]SKUs!$A:$G,7,0)</f>
        <v>WW Outryder.750-6</v>
      </c>
      <c r="B246" s="12" t="s">
        <v>10</v>
      </c>
      <c r="C246" s="23" t="s">
        <v>210</v>
      </c>
      <c r="D246" s="24" t="s">
        <v>176</v>
      </c>
      <c r="E246" s="30" t="s">
        <v>173</v>
      </c>
      <c r="F246" s="12" t="s">
        <v>13</v>
      </c>
      <c r="G246" s="25" t="s">
        <v>14</v>
      </c>
      <c r="H246" s="15">
        <v>245.17187039999993</v>
      </c>
      <c r="I246" s="35" t="s">
        <v>393</v>
      </c>
      <c r="J246" s="6">
        <f>IFERROR(VLOOKUP("Connecticut"&amp;A246&amp;"FOB",'[2]FY1920 Pricing'!$B:$V,21,0),0)</f>
        <v>245.17</v>
      </c>
      <c r="K246" s="34">
        <f t="shared" si="59"/>
        <v>-1.8703999999445386E-3</v>
      </c>
      <c r="M246" s="6" t="str">
        <f t="shared" si="58"/>
        <v>WW Outryder.750-6</v>
      </c>
      <c r="N246" s="34" t="e">
        <f>VLOOKUP(M246,[3]Report!$B:$V,21,0)</f>
        <v>#N/A</v>
      </c>
      <c r="O246" s="34" t="e">
        <f t="shared" si="60"/>
        <v>#N/A</v>
      </c>
      <c r="P246" s="34"/>
    </row>
    <row r="247" spans="1:16" ht="15" customHeight="1" x14ac:dyDescent="0.3">
      <c r="B247" s="12" t="s">
        <v>10</v>
      </c>
      <c r="C247" s="23" t="s">
        <v>552</v>
      </c>
      <c r="D247" s="14" t="s">
        <v>553</v>
      </c>
      <c r="E247" s="14" t="s">
        <v>30</v>
      </c>
      <c r="F247" s="12" t="s">
        <v>13</v>
      </c>
      <c r="G247" s="25" t="s">
        <v>21</v>
      </c>
      <c r="H247" s="15">
        <v>1117</v>
      </c>
      <c r="I247" s="35" t="s">
        <v>556</v>
      </c>
      <c r="K247" s="34"/>
      <c r="N247" s="34"/>
      <c r="O247" s="34"/>
      <c r="P247" s="34"/>
    </row>
    <row r="248" spans="1:16" ht="15" customHeight="1" x14ac:dyDescent="0.3">
      <c r="A248" s="6" t="str">
        <f>VLOOKUP(_xlfn.NUMBERVALUE(LEFT(C248,8)),[1]SKUs!$A:$G,7,0)</f>
        <v>WW Double Cask.750-6</v>
      </c>
      <c r="B248" s="12" t="s">
        <v>10</v>
      </c>
      <c r="C248" s="23" t="s">
        <v>211</v>
      </c>
      <c r="D248" s="24" t="s">
        <v>177</v>
      </c>
      <c r="E248" s="30" t="s">
        <v>173</v>
      </c>
      <c r="F248" s="12" t="s">
        <v>13</v>
      </c>
      <c r="G248" s="25" t="s">
        <v>14</v>
      </c>
      <c r="H248" s="15">
        <v>211.42187039999993</v>
      </c>
      <c r="I248" s="35" t="s">
        <v>394</v>
      </c>
      <c r="J248" s="6">
        <f>IFERROR(VLOOKUP("Connecticut"&amp;A248&amp;"FOB",'[2]FY1920 Pricing'!$B:$V,21,0),0)</f>
        <v>211.42</v>
      </c>
      <c r="K248" s="34">
        <f t="shared" si="59"/>
        <v>-1.8703999999445386E-3</v>
      </c>
      <c r="M248" s="6" t="str">
        <f t="shared" si="58"/>
        <v>WW Double Cask.750-6</v>
      </c>
      <c r="N248" s="34" t="e">
        <f>VLOOKUP(M248,[3]Report!$B:$V,21,0)</f>
        <v>#N/A</v>
      </c>
      <c r="O248" s="34" t="e">
        <f t="shared" si="60"/>
        <v>#N/A</v>
      </c>
      <c r="P248" s="34"/>
    </row>
    <row r="249" spans="1:16" ht="15" customHeight="1" x14ac:dyDescent="0.3">
      <c r="A249" s="6" t="str">
        <f>VLOOKUP(_xlfn.NUMBERVALUE(LEFT(C249,8)),[1]SKUs!$A:$G,7,0)</f>
        <v>WW Single Cask.750-6</v>
      </c>
      <c r="B249" s="12" t="s">
        <v>10</v>
      </c>
      <c r="C249" s="23" t="s">
        <v>212</v>
      </c>
      <c r="D249" s="24" t="s">
        <v>178</v>
      </c>
      <c r="E249" s="30" t="s">
        <v>173</v>
      </c>
      <c r="F249" s="12" t="s">
        <v>13</v>
      </c>
      <c r="G249" s="25" t="s">
        <v>14</v>
      </c>
      <c r="H249" s="15">
        <v>328.4</v>
      </c>
      <c r="I249" s="35" t="s">
        <v>395</v>
      </c>
      <c r="J249" s="6">
        <f>IFERROR(VLOOKUP("Connecticut"&amp;A249&amp;"FOB",'[2]FY1920 Pricing'!$B:$V,21,0),0)</f>
        <v>194.55</v>
      </c>
      <c r="K249" s="34">
        <f t="shared" si="59"/>
        <v>-133.84999999999997</v>
      </c>
      <c r="M249" s="6" t="str">
        <f t="shared" si="58"/>
        <v>WW Single Cask.750-6</v>
      </c>
      <c r="N249" s="34" t="e">
        <f>VLOOKUP(M249,[3]Report!$B:$V,21,0)</f>
        <v>#N/A</v>
      </c>
      <c r="O249" s="34" t="e">
        <f t="shared" si="60"/>
        <v>#N/A</v>
      </c>
      <c r="P249" s="34"/>
    </row>
    <row r="250" spans="1:16" ht="15" customHeight="1" x14ac:dyDescent="0.3">
      <c r="B250" s="12" t="s">
        <v>10</v>
      </c>
      <c r="C250" s="23" t="s">
        <v>604</v>
      </c>
      <c r="D250" s="24" t="s">
        <v>605</v>
      </c>
      <c r="E250" s="30" t="s">
        <v>173</v>
      </c>
      <c r="F250" s="12" t="s">
        <v>13</v>
      </c>
      <c r="G250" s="25" t="s">
        <v>37</v>
      </c>
      <c r="H250" s="15">
        <v>117</v>
      </c>
      <c r="I250" s="35" t="s">
        <v>163</v>
      </c>
      <c r="K250" s="34"/>
      <c r="N250" s="34"/>
      <c r="O250" s="34"/>
      <c r="P250" s="34"/>
    </row>
    <row r="251" spans="1:16" ht="15.75" customHeight="1" x14ac:dyDescent="0.3">
      <c r="A251" s="32" t="s">
        <v>512</v>
      </c>
      <c r="B251" s="12" t="s">
        <v>10</v>
      </c>
      <c r="C251" s="22" t="s">
        <v>526</v>
      </c>
      <c r="D251" s="24" t="s">
        <v>525</v>
      </c>
      <c r="E251" s="30" t="s">
        <v>173</v>
      </c>
      <c r="F251" s="12" t="s">
        <v>13</v>
      </c>
      <c r="G251" s="25" t="s">
        <v>14</v>
      </c>
      <c r="H251" s="15">
        <v>194.54687039999999</v>
      </c>
      <c r="I251" s="35" t="s">
        <v>524</v>
      </c>
      <c r="J251" s="6">
        <f>IFERROR(VLOOKUP("Connecticut"&amp;A251&amp;"FOB",'[2]FY1920 Pricing'!$B:$V,21,0),0)</f>
        <v>0</v>
      </c>
      <c r="K251" s="34">
        <f t="shared" si="59"/>
        <v>-194.54687039999999</v>
      </c>
      <c r="M251" s="6" t="str">
        <f t="shared" si="58"/>
        <v>WW Private Stock Barrel.750-6</v>
      </c>
      <c r="N251" s="34" t="e">
        <f>VLOOKUP(M251,[3]Report!$B:$V,21,0)</f>
        <v>#N/A</v>
      </c>
      <c r="O251" s="34" t="e">
        <f t="shared" si="60"/>
        <v>#N/A</v>
      </c>
      <c r="P251" s="34"/>
    </row>
    <row r="252" spans="1:16" ht="15.75" customHeight="1" x14ac:dyDescent="0.3">
      <c r="A252" s="37"/>
      <c r="B252" s="12" t="s">
        <v>10</v>
      </c>
      <c r="C252" s="39" t="s">
        <v>597</v>
      </c>
      <c r="D252" s="40" t="s">
        <v>598</v>
      </c>
      <c r="E252" s="41" t="s">
        <v>599</v>
      </c>
      <c r="F252" s="12" t="s">
        <v>13</v>
      </c>
      <c r="G252" s="25" t="s">
        <v>14</v>
      </c>
      <c r="H252" s="42">
        <v>171</v>
      </c>
      <c r="I252" s="35" t="s">
        <v>163</v>
      </c>
      <c r="K252" s="34"/>
      <c r="N252" s="34"/>
      <c r="O252" s="34"/>
      <c r="P252" s="34"/>
    </row>
    <row r="256" spans="1:16" x14ac:dyDescent="0.3">
      <c r="D256" s="38" t="s">
        <v>569</v>
      </c>
    </row>
    <row r="273" spans="13:13" x14ac:dyDescent="0.3">
      <c r="M273" s="6" t="e" cm="1">
        <f t="array" ref="M273">+M269M267:M273:MM279</f>
        <v>#NAME?</v>
      </c>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138:I140" name="CTWholesale_6"/>
    <protectedRange sqref="I138:I140" name="NJRetailRange_6"/>
    <protectedRange sqref="I138:I140" name="PricingChangesRemovalsAdditions_6"/>
    <protectedRange sqref="D151:D152 E151:H153 I151:I152 G176:G177 E154 F154:H156 B151:B156" name="CTWholesale_8"/>
    <protectedRange sqref="D151:D152 E151:H153 I151:I152 G176:G177 E154 F154:H156 B151:B156" name="NJRetailRange_8"/>
    <protectedRange sqref="D151:D152 E151:H153 I151:I152 G176:G177 E154 F154:H156 B151:B156" name="PricingChangesRemovalsAdditions_8"/>
  </protectedRanges>
  <autoFilter ref="A1:N252" xr:uid="{00000000-0009-0000-0000-000000000000}"/>
  <conditionalFormatting sqref="B69 B27:B32 B43:B44 B77:B83 B71:B73">
    <cfRule type="expression" priority="7774">
      <formula>#REF!=""</formula>
    </cfRule>
    <cfRule type="expression" dxfId="3566" priority="7775">
      <formula>#REF!="Add"</formula>
    </cfRule>
    <cfRule type="expression" dxfId="3565" priority="7776">
      <formula>#REF!="Remove"</formula>
    </cfRule>
    <cfRule type="expression" dxfId="3564" priority="7777">
      <formula>#REF!="Change"</formula>
    </cfRule>
  </conditionalFormatting>
  <conditionalFormatting sqref="B242 F244:F246 D2:G2 B3:B24 D3:I24 I167 C90:C91 E37:F38 E62:F63 I21:I26 B27:I34 B44:H44 B45 D45:H45 I46:I51 D60:I60 B60 I61:I65 G189:G194 D189:D194 H189:H195 B189:C195 B149:D150 B120:B121 E120:I121 C122 I122:I123 H123 H119:I119 B182:D188 I127 E182:F195 B239:H239 E151:H153 D151:D152 I141:I142 I149:I158 B215:C219 I163:I164 D161:I161 B161 I172:I174 G182:H188 I134:I136 C94 B222:C237 B244:B246 B78:H84 I176:I181 I115:I116 B115:C118 E117:I118 D115:D123 D135 I67:I68 B96:B114 H124:I125 F248:F249 H126 D96:I109 D114:F114 H114:I114 C220 B240:C241 B125:F127 D137:D141 B43:G43 B248:B250 D112:I113 D110:G111 I110:I111 D178:H181 E154 F154:H156 B151:B158 B69:I77">
    <cfRule type="expression" priority="7770">
      <formula>#REF!=""</formula>
    </cfRule>
    <cfRule type="expression" dxfId="3563" priority="7771">
      <formula>#REF!="Add"</formula>
    </cfRule>
    <cfRule type="expression" dxfId="3562" priority="7772">
      <formula>#REF!="Delete"</formula>
    </cfRule>
    <cfRule type="expression" dxfId="3561" priority="7773">
      <formula>#REF!="Change"</formula>
    </cfRule>
  </conditionalFormatting>
  <conditionalFormatting sqref="B242 F244:F246 B2:B24 D2:I24 I167 C90:C91 E37:F38 C69:I69 E62:F63 I21:I26 C27:I34 C44:H44 B45 D45:H45 I46:I51 D60:I60 B60 I61:I65 B84:H84 B70:I70 C71:I73 C149:D150 C115:C116 B120:B121 E120:I121 C122 I122:I123 H123 H119:I119 C127:F127 I127 B239:H239 E151:H153 D151:D152 I141:I142 B176 I149:I158 B215:C219 I163:I164 D161:I161 B161 I172:I174 B182:H195 C2 I134:I136 C94 B222:C237 B244:B246 C78:H83 I176:I181 I115:I116 B117:C118 E117:I118 D115:D123 D135 I67:I68 B96:B114 H124:I125 F248:F249 H126 D96:I109 D114:F114 H114:I114 C220 B240:C241 B125:F126 D137:D141 C77:I77 B74:I76 C43:G43 B248:B250 D112:I113 D110:G111 I110:I111 D178:H181 E154 F154:H156 B151:B158">
    <cfRule type="expression" priority="7766">
      <formula>#REF!=""</formula>
    </cfRule>
    <cfRule type="expression" dxfId="3560" priority="7767">
      <formula>#REF!="Add"</formula>
    </cfRule>
    <cfRule type="expression" dxfId="3559" priority="7768">
      <formula>#REF!="Remove"</formula>
    </cfRule>
    <cfRule type="expression" dxfId="3558" priority="7769">
      <formula>#REF!="Change"</formula>
    </cfRule>
  </conditionalFormatting>
  <conditionalFormatting sqref="D195 G195">
    <cfRule type="expression" priority="7762">
      <formula>#REF!=""</formula>
    </cfRule>
    <cfRule type="expression" dxfId="3557" priority="7763">
      <formula>#REF!="Add"</formula>
    </cfRule>
    <cfRule type="expression" dxfId="3556" priority="7764">
      <formula>#REF!="Delete"</formula>
    </cfRule>
    <cfRule type="expression" dxfId="3555" priority="7765">
      <formula>#REF!="Change"</formula>
    </cfRule>
  </conditionalFormatting>
  <conditionalFormatting sqref="B242 F244:F246 B2:B24 D2:I24 I167 C90:C91 E37:F38 E62:F63 I21:I26 B27:I34 B44:H44 B45 D45:H45 I46:I51 D60:I60 B60 I61:I65 B149:D150 B120:B121 E120:I121 C122 I122:I123 H123 H119:I119 I127 B239:H239 E151:H153 D151:D152 I141:I142 B176 I149:I158 B215:C219 I163:I164 D161:I161 B161 I172:I174 B182:H195 C2 I134:I136 C94 B222:C237 B244:B246 B78:H84 I176:I181 I115:I116 B115:C118 E117:I118 D115:D123 D135 I67:I68 B96:B114 H124:I125 F248:F249 H126 D96:I109 D114:F114 H114:I114 C220 B240:C241 B125:F127 D137:D141 B43:G43 B248:B250 D112:I113 D110:G111 I110:I111 D178:H181 E154 F154:H156 B151:B158 B69:I77">
    <cfRule type="expression" dxfId="3554" priority="7759">
      <formula>#REF!="Delete"</formula>
    </cfRule>
    <cfRule type="expression" dxfId="3553" priority="7760">
      <formula>#REF!="Add"</formula>
    </cfRule>
    <cfRule type="expression" dxfId="3552" priority="7761">
      <formula>#REF!="Change"</formula>
    </cfRule>
  </conditionalFormatting>
  <conditionalFormatting sqref="G176">
    <cfRule type="expression" priority="7656">
      <formula>#REF!=""</formula>
    </cfRule>
    <cfRule type="expression" dxfId="3551" priority="7657">
      <formula>#REF!="Add"</formula>
    </cfRule>
    <cfRule type="expression" dxfId="3550" priority="7658">
      <formula>#REF!="Delete"</formula>
    </cfRule>
    <cfRule type="expression" dxfId="3549" priority="7659">
      <formula>#REF!="Change"</formula>
    </cfRule>
  </conditionalFormatting>
  <conditionalFormatting sqref="C45 C151:C152">
    <cfRule type="expression" dxfId="3548" priority="7590">
      <formula>#REF!="Delete"</formula>
    </cfRule>
    <cfRule type="expression" dxfId="3547" priority="7591">
      <formula>#REF!="Add"</formula>
    </cfRule>
    <cfRule type="expression" dxfId="3546" priority="7592">
      <formula>#REF!="Change"</formula>
    </cfRule>
  </conditionalFormatting>
  <conditionalFormatting sqref="I120">
    <cfRule type="expression" priority="7575">
      <formula>#REF!=""</formula>
    </cfRule>
    <cfRule type="expression" dxfId="3545" priority="7576">
      <formula>#REF!="Add"</formula>
    </cfRule>
    <cfRule type="expression" dxfId="3544" priority="7577">
      <formula>#REF!="Remove"</formula>
    </cfRule>
    <cfRule type="expression" dxfId="3543" priority="7578">
      <formula>#REF!="Change"</formula>
    </cfRule>
  </conditionalFormatting>
  <conditionalFormatting sqref="I120">
    <cfRule type="expression" priority="7571">
      <formula>#REF!=""</formula>
    </cfRule>
    <cfRule type="expression" dxfId="3542" priority="7572">
      <formula>#REF!="Add"</formula>
    </cfRule>
    <cfRule type="expression" dxfId="3541" priority="7573">
      <formula>#REF!="Delete"</formula>
    </cfRule>
    <cfRule type="expression" dxfId="3540" priority="7574">
      <formula>#REF!="Change"</formula>
    </cfRule>
  </conditionalFormatting>
  <conditionalFormatting sqref="I120">
    <cfRule type="expression" dxfId="3539" priority="7568">
      <formula>#REF!="Delete"</formula>
    </cfRule>
    <cfRule type="expression" dxfId="3538" priority="7569">
      <formula>#REF!="Add"</formula>
    </cfRule>
    <cfRule type="expression" dxfId="3537" priority="7570">
      <formula>#REF!="Change"</formula>
    </cfRule>
  </conditionalFormatting>
  <conditionalFormatting sqref="C120">
    <cfRule type="expression" priority="7553">
      <formula>#REF!=""</formula>
    </cfRule>
    <cfRule type="expression" dxfId="3536" priority="7554">
      <formula>#REF!="Add"</formula>
    </cfRule>
    <cfRule type="expression" dxfId="3535" priority="7555">
      <formula>#REF!="Remove"</formula>
    </cfRule>
    <cfRule type="expression" dxfId="3534" priority="7556">
      <formula>#REF!="Change"</formula>
    </cfRule>
  </conditionalFormatting>
  <conditionalFormatting sqref="C120">
    <cfRule type="expression" priority="7549">
      <formula>#REF!=""</formula>
    </cfRule>
    <cfRule type="expression" dxfId="3533" priority="7550">
      <formula>#REF!="Add"</formula>
    </cfRule>
    <cfRule type="expression" dxfId="3532" priority="7551">
      <formula>#REF!="Delete"</formula>
    </cfRule>
    <cfRule type="expression" dxfId="3531" priority="7552">
      <formula>#REF!="Change"</formula>
    </cfRule>
  </conditionalFormatting>
  <conditionalFormatting sqref="C120">
    <cfRule type="expression" dxfId="3530" priority="7546">
      <formula>#REF!="Delete"</formula>
    </cfRule>
    <cfRule type="expression" dxfId="3529" priority="7547">
      <formula>#REF!="Add"</formula>
    </cfRule>
    <cfRule type="expression" dxfId="3528" priority="7548">
      <formula>#REF!="Change"</formula>
    </cfRule>
  </conditionalFormatting>
  <conditionalFormatting sqref="B172:B173 D172:I173">
    <cfRule type="expression" priority="7542">
      <formula>#REF!=""</formula>
    </cfRule>
    <cfRule type="expression" dxfId="3527" priority="7543">
      <formula>#REF!="Add"</formula>
    </cfRule>
    <cfRule type="expression" dxfId="3526" priority="7544">
      <formula>#REF!="Remove"</formula>
    </cfRule>
    <cfRule type="expression" dxfId="3525" priority="7545">
      <formula>#REF!="Change"</formula>
    </cfRule>
  </conditionalFormatting>
  <conditionalFormatting sqref="B172:B173 D172:I173">
    <cfRule type="expression" priority="7538">
      <formula>#REF!=""</formula>
    </cfRule>
    <cfRule type="expression" dxfId="3524" priority="7539">
      <formula>#REF!="Add"</formula>
    </cfRule>
    <cfRule type="expression" dxfId="3523" priority="7540">
      <formula>#REF!="Delete"</formula>
    </cfRule>
    <cfRule type="expression" dxfId="3522" priority="7541">
      <formula>#REF!="Change"</formula>
    </cfRule>
  </conditionalFormatting>
  <conditionalFormatting sqref="B172:B173 D172:I173">
    <cfRule type="expression" dxfId="3521" priority="7535">
      <formula>#REF!="Delete"</formula>
    </cfRule>
    <cfRule type="expression" dxfId="3520" priority="7536">
      <formula>#REF!="Add"</formula>
    </cfRule>
    <cfRule type="expression" dxfId="3519" priority="7537">
      <formula>#REF!="Change"</formula>
    </cfRule>
  </conditionalFormatting>
  <conditionalFormatting sqref="C172:C173">
    <cfRule type="expression" priority="7531">
      <formula>#REF!=""</formula>
    </cfRule>
    <cfRule type="expression" dxfId="3518" priority="7532">
      <formula>#REF!="Add"</formula>
    </cfRule>
    <cfRule type="expression" dxfId="3517" priority="7533">
      <formula>#REF!="Remove"</formula>
    </cfRule>
    <cfRule type="expression" dxfId="3516" priority="7534">
      <formula>#REF!="Change"</formula>
    </cfRule>
  </conditionalFormatting>
  <conditionalFormatting sqref="C172:C173">
    <cfRule type="expression" priority="7527">
      <formula>#REF!=""</formula>
    </cfRule>
    <cfRule type="expression" dxfId="3515" priority="7528">
      <formula>#REF!="Add"</formula>
    </cfRule>
    <cfRule type="expression" dxfId="3514" priority="7529">
      <formula>#REF!="Delete"</formula>
    </cfRule>
    <cfRule type="expression" dxfId="3513" priority="7530">
      <formula>#REF!="Change"</formula>
    </cfRule>
  </conditionalFormatting>
  <conditionalFormatting sqref="C172:C173">
    <cfRule type="expression" dxfId="3512" priority="7524">
      <formula>#REF!="Delete"</formula>
    </cfRule>
    <cfRule type="expression" dxfId="3511" priority="7525">
      <formula>#REF!="Add"</formula>
    </cfRule>
    <cfRule type="expression" dxfId="3510" priority="7526">
      <formula>#REF!="Change"</formula>
    </cfRule>
  </conditionalFormatting>
  <conditionalFormatting sqref="B25:B26 D25:H26">
    <cfRule type="expression" priority="7520">
      <formula>#REF!=""</formula>
    </cfRule>
    <cfRule type="expression" dxfId="3509" priority="7521">
      <formula>#REF!="Add"</formula>
    </cfRule>
    <cfRule type="expression" dxfId="3508" priority="7522">
      <formula>#REF!="Remove"</formula>
    </cfRule>
    <cfRule type="expression" dxfId="3507" priority="7523">
      <formula>#REF!="Change"</formula>
    </cfRule>
  </conditionalFormatting>
  <conditionalFormatting sqref="B25:B26 D25:H26">
    <cfRule type="expression" priority="7516">
      <formula>#REF!=""</formula>
    </cfRule>
    <cfRule type="expression" dxfId="3506" priority="7517">
      <formula>#REF!="Add"</formula>
    </cfRule>
    <cfRule type="expression" dxfId="3505" priority="7518">
      <formula>#REF!="Delete"</formula>
    </cfRule>
    <cfRule type="expression" dxfId="3504" priority="7519">
      <formula>#REF!="Change"</formula>
    </cfRule>
  </conditionalFormatting>
  <conditionalFormatting sqref="B25:B26 D25:H26">
    <cfRule type="expression" dxfId="3503" priority="7513">
      <formula>#REF!="Delete"</formula>
    </cfRule>
    <cfRule type="expression" dxfId="3502" priority="7514">
      <formula>#REF!="Add"</formula>
    </cfRule>
    <cfRule type="expression" dxfId="3501" priority="7515">
      <formula>#REF!="Change"</formula>
    </cfRule>
  </conditionalFormatting>
  <conditionalFormatting sqref="D50:I51 B50:B53">
    <cfRule type="expression" priority="7509">
      <formula>#REF!=""</formula>
    </cfRule>
    <cfRule type="expression" dxfId="3500" priority="7510">
      <formula>#REF!="Add"</formula>
    </cfRule>
    <cfRule type="expression" dxfId="3499" priority="7511">
      <formula>#REF!="Remove"</formula>
    </cfRule>
    <cfRule type="expression" dxfId="3498" priority="7512">
      <formula>#REF!="Change"</formula>
    </cfRule>
  </conditionalFormatting>
  <conditionalFormatting sqref="D50:I51 B50:B53">
    <cfRule type="expression" priority="7505">
      <formula>#REF!=""</formula>
    </cfRule>
    <cfRule type="expression" dxfId="3497" priority="7506">
      <formula>#REF!="Add"</formula>
    </cfRule>
    <cfRule type="expression" dxfId="3496" priority="7507">
      <formula>#REF!="Delete"</formula>
    </cfRule>
    <cfRule type="expression" dxfId="3495" priority="7508">
      <formula>#REF!="Change"</formula>
    </cfRule>
  </conditionalFormatting>
  <conditionalFormatting sqref="D50:I51 B50:B53">
    <cfRule type="expression" dxfId="3494" priority="7502">
      <formula>#REF!="Delete"</formula>
    </cfRule>
    <cfRule type="expression" dxfId="3493" priority="7503">
      <formula>#REF!="Add"</formula>
    </cfRule>
    <cfRule type="expression" dxfId="3492" priority="7504">
      <formula>#REF!="Change"</formula>
    </cfRule>
  </conditionalFormatting>
  <conditionalFormatting sqref="C50:C53">
    <cfRule type="expression" priority="7498">
      <formula>#REF!=""</formula>
    </cfRule>
    <cfRule type="expression" dxfId="3491" priority="7499">
      <formula>#REF!="Add"</formula>
    </cfRule>
    <cfRule type="expression" dxfId="3490" priority="7500">
      <formula>#REF!="Remove"</formula>
    </cfRule>
    <cfRule type="expression" dxfId="3489" priority="7501">
      <formula>#REF!="Change"</formula>
    </cfRule>
  </conditionalFormatting>
  <conditionalFormatting sqref="C50:C53">
    <cfRule type="expression" priority="7494">
      <formula>#REF!=""</formula>
    </cfRule>
    <cfRule type="expression" dxfId="3488" priority="7495">
      <formula>#REF!="Add"</formula>
    </cfRule>
    <cfRule type="expression" dxfId="3487" priority="7496">
      <formula>#REF!="Delete"</formula>
    </cfRule>
    <cfRule type="expression" dxfId="3486" priority="7497">
      <formula>#REF!="Change"</formula>
    </cfRule>
  </conditionalFormatting>
  <conditionalFormatting sqref="C50:C53">
    <cfRule type="expression" dxfId="3485" priority="7491">
      <formula>#REF!="Delete"</formula>
    </cfRule>
    <cfRule type="expression" dxfId="3484" priority="7492">
      <formula>#REF!="Add"</formula>
    </cfRule>
    <cfRule type="expression" dxfId="3483" priority="7493">
      <formula>#REF!="Change"</formula>
    </cfRule>
  </conditionalFormatting>
  <conditionalFormatting sqref="D157:H158">
    <cfRule type="expression" priority="7487">
      <formula>#REF!=""</formula>
    </cfRule>
    <cfRule type="expression" dxfId="3482" priority="7488">
      <formula>#REF!="Add"</formula>
    </cfRule>
    <cfRule type="expression" dxfId="3481" priority="7489">
      <formula>#REF!="Remove"</formula>
    </cfRule>
    <cfRule type="expression" dxfId="3480" priority="7490">
      <formula>#REF!="Change"</formula>
    </cfRule>
  </conditionalFormatting>
  <conditionalFormatting sqref="D157:H158">
    <cfRule type="expression" priority="7483">
      <formula>#REF!=""</formula>
    </cfRule>
    <cfRule type="expression" dxfId="3479" priority="7484">
      <formula>#REF!="Add"</formula>
    </cfRule>
    <cfRule type="expression" dxfId="3478" priority="7485">
      <formula>#REF!="Delete"</formula>
    </cfRule>
    <cfRule type="expression" dxfId="3477" priority="7486">
      <formula>#REF!="Change"</formula>
    </cfRule>
  </conditionalFormatting>
  <conditionalFormatting sqref="D157:H158">
    <cfRule type="expression" dxfId="3476" priority="7480">
      <formula>#REF!="Delete"</formula>
    </cfRule>
    <cfRule type="expression" dxfId="3475" priority="7481">
      <formula>#REF!="Add"</formula>
    </cfRule>
    <cfRule type="expression" dxfId="3474" priority="7482">
      <formula>#REF!="Change"</formula>
    </cfRule>
  </conditionalFormatting>
  <conditionalFormatting sqref="H176 I151:I152">
    <cfRule type="expression" priority="7744">
      <formula>#REF!=""</formula>
    </cfRule>
    <cfRule type="expression" dxfId="3473" priority="7745">
      <formula>#REF!="Add"</formula>
    </cfRule>
    <cfRule type="expression" dxfId="3472" priority="7746">
      <formula>#REF!="Remove"</formula>
    </cfRule>
    <cfRule type="expression" dxfId="3471" priority="7747">
      <formula>#REF!="Change"</formula>
    </cfRule>
  </conditionalFormatting>
  <conditionalFormatting sqref="I2 H176 I151:I152 F176">
    <cfRule type="expression" priority="7740">
      <formula>#REF!=""</formula>
    </cfRule>
    <cfRule type="expression" dxfId="3470" priority="7741">
      <formula>#REF!="Add"</formula>
    </cfRule>
    <cfRule type="expression" dxfId="3469" priority="7742">
      <formula>#REF!="Delete"</formula>
    </cfRule>
    <cfRule type="expression" dxfId="3468" priority="7743">
      <formula>#REF!="Change"</formula>
    </cfRule>
  </conditionalFormatting>
  <conditionalFormatting sqref="B2:C2">
    <cfRule type="expression" priority="7736">
      <formula>#REF!=""</formula>
    </cfRule>
    <cfRule type="expression" dxfId="3467" priority="7737">
      <formula>#REF!="Add"</formula>
    </cfRule>
    <cfRule type="expression" dxfId="3466" priority="7738">
      <formula>#REF!="Delete"</formula>
    </cfRule>
    <cfRule type="expression" dxfId="3465" priority="7739">
      <formula>#REF!="Change"</formula>
    </cfRule>
  </conditionalFormatting>
  <conditionalFormatting sqref="H2">
    <cfRule type="expression" priority="7732">
      <formula>#REF!=""</formula>
    </cfRule>
    <cfRule type="expression" dxfId="3464" priority="7733">
      <formula>#REF!="Add"</formula>
    </cfRule>
    <cfRule type="expression" dxfId="3463" priority="7734">
      <formula>#REF!="Delete"</formula>
    </cfRule>
    <cfRule type="expression" dxfId="3462" priority="7735">
      <formula>#REF!="Change"</formula>
    </cfRule>
  </conditionalFormatting>
  <conditionalFormatting sqref="H176 I151:I152">
    <cfRule type="expression" dxfId="3461" priority="7717">
      <formula>#REF!="Delete"</formula>
    </cfRule>
    <cfRule type="expression" dxfId="3460" priority="7718">
      <formula>#REF!="Add"</formula>
    </cfRule>
    <cfRule type="expression" dxfId="3459" priority="7719">
      <formula>#REF!="Change"</formula>
    </cfRule>
  </conditionalFormatting>
  <conditionalFormatting sqref="G176">
    <cfRule type="expression" priority="7660">
      <formula>#REF!=""</formula>
    </cfRule>
    <cfRule type="expression" dxfId="3458" priority="7661">
      <formula>#REF!="Add"</formula>
    </cfRule>
    <cfRule type="expression" dxfId="3457" priority="7662">
      <formula>#REF!="Remove"</formula>
    </cfRule>
    <cfRule type="expression" dxfId="3456" priority="7663">
      <formula>#REF!="Change"</formula>
    </cfRule>
  </conditionalFormatting>
  <conditionalFormatting sqref="G176">
    <cfRule type="expression" dxfId="3455" priority="7653">
      <formula>#REF!="Delete"</formula>
    </cfRule>
    <cfRule type="expression" dxfId="3454" priority="7654">
      <formula>#REF!="Add"</formula>
    </cfRule>
    <cfRule type="expression" dxfId="3453" priority="7655">
      <formula>#REF!="Change"</formula>
    </cfRule>
  </conditionalFormatting>
  <conditionalFormatting sqref="F176">
    <cfRule type="expression" priority="7649">
      <formula>#REF!=""</formula>
    </cfRule>
    <cfRule type="expression" dxfId="3452" priority="7650">
      <formula>#REF!="Add"</formula>
    </cfRule>
    <cfRule type="expression" dxfId="3451" priority="7651">
      <formula>#REF!="Remove"</formula>
    </cfRule>
    <cfRule type="expression" dxfId="3450" priority="7652">
      <formula>#REF!="Change"</formula>
    </cfRule>
  </conditionalFormatting>
  <conditionalFormatting sqref="B176">
    <cfRule type="expression" priority="7645">
      <formula>#REF!=""</formula>
    </cfRule>
    <cfRule type="expression" dxfId="3449" priority="7646">
      <formula>#REF!="Add"</formula>
    </cfRule>
    <cfRule type="expression" dxfId="3448" priority="7647">
      <formula>#REF!="Delete"</formula>
    </cfRule>
    <cfRule type="expression" dxfId="3447" priority="7648">
      <formula>#REF!="Change"</formula>
    </cfRule>
  </conditionalFormatting>
  <conditionalFormatting sqref="F176">
    <cfRule type="expression" dxfId="3446" priority="7642">
      <formula>#REF!="Delete"</formula>
    </cfRule>
    <cfRule type="expression" dxfId="3445" priority="7643">
      <formula>#REF!="Add"</formula>
    </cfRule>
    <cfRule type="expression" dxfId="3444" priority="7644">
      <formula>#REF!="Change"</formula>
    </cfRule>
  </conditionalFormatting>
  <conditionalFormatting sqref="D176">
    <cfRule type="expression" priority="7638">
      <formula>#REF!=""</formula>
    </cfRule>
    <cfRule type="expression" dxfId="3443" priority="7639">
      <formula>#REF!="Add"</formula>
    </cfRule>
    <cfRule type="expression" dxfId="3442" priority="7640">
      <formula>#REF!="Remove"</formula>
    </cfRule>
    <cfRule type="expression" dxfId="3441" priority="7641">
      <formula>#REF!="Change"</formula>
    </cfRule>
  </conditionalFormatting>
  <conditionalFormatting sqref="D176">
    <cfRule type="expression" priority="7634">
      <formula>#REF!=""</formula>
    </cfRule>
    <cfRule type="expression" dxfId="3440" priority="7635">
      <formula>#REF!="Add"</formula>
    </cfRule>
    <cfRule type="expression" dxfId="3439" priority="7636">
      <formula>#REF!="Delete"</formula>
    </cfRule>
    <cfRule type="expression" dxfId="3438" priority="7637">
      <formula>#REF!="Change"</formula>
    </cfRule>
  </conditionalFormatting>
  <conditionalFormatting sqref="D176">
    <cfRule type="expression" dxfId="3437" priority="7631">
      <formula>#REF!="Delete"</formula>
    </cfRule>
    <cfRule type="expression" dxfId="3436" priority="7632">
      <formula>#REF!="Add"</formula>
    </cfRule>
    <cfRule type="expression" dxfId="3435" priority="7633">
      <formula>#REF!="Change"</formula>
    </cfRule>
  </conditionalFormatting>
  <conditionalFormatting sqref="D153">
    <cfRule type="expression" priority="7627">
      <formula>#REF!=""</formula>
    </cfRule>
    <cfRule type="expression" dxfId="3434" priority="7628">
      <formula>#REF!="Add"</formula>
    </cfRule>
    <cfRule type="expression" dxfId="3433" priority="7629">
      <formula>#REF!="Remove"</formula>
    </cfRule>
    <cfRule type="expression" dxfId="3432" priority="7630">
      <formula>#REF!="Change"</formula>
    </cfRule>
  </conditionalFormatting>
  <conditionalFormatting sqref="D153">
    <cfRule type="expression" priority="7623">
      <formula>#REF!=""</formula>
    </cfRule>
    <cfRule type="expression" dxfId="3431" priority="7624">
      <formula>#REF!="Add"</formula>
    </cfRule>
    <cfRule type="expression" dxfId="3430" priority="7625">
      <formula>#REF!="Delete"</formula>
    </cfRule>
    <cfRule type="expression" dxfId="3429" priority="7626">
      <formula>#REF!="Change"</formula>
    </cfRule>
  </conditionalFormatting>
  <conditionalFormatting sqref="D153">
    <cfRule type="expression" dxfId="3428" priority="7620">
      <formula>#REF!="Delete"</formula>
    </cfRule>
    <cfRule type="expression" dxfId="3427" priority="7621">
      <formula>#REF!="Add"</formula>
    </cfRule>
    <cfRule type="expression" dxfId="3426" priority="7622">
      <formula>#REF!="Change"</formula>
    </cfRule>
  </conditionalFormatting>
  <conditionalFormatting sqref="D154:D156">
    <cfRule type="expression" priority="7616">
      <formula>#REF!=""</formula>
    </cfRule>
    <cfRule type="expression" dxfId="3425" priority="7617">
      <formula>#REF!="Add"</formula>
    </cfRule>
    <cfRule type="expression" dxfId="3424" priority="7618">
      <formula>#REF!="Remove"</formula>
    </cfRule>
    <cfRule type="expression" dxfId="3423" priority="7619">
      <formula>#REF!="Change"</formula>
    </cfRule>
  </conditionalFormatting>
  <conditionalFormatting sqref="D154:D156">
    <cfRule type="expression" priority="7612">
      <formula>#REF!=""</formula>
    </cfRule>
    <cfRule type="expression" dxfId="3422" priority="7613">
      <formula>#REF!="Add"</formula>
    </cfRule>
    <cfRule type="expression" dxfId="3421" priority="7614">
      <formula>#REF!="Delete"</formula>
    </cfRule>
    <cfRule type="expression" dxfId="3420" priority="7615">
      <formula>#REF!="Change"</formula>
    </cfRule>
  </conditionalFormatting>
  <conditionalFormatting sqref="D154:D156">
    <cfRule type="expression" dxfId="3419" priority="7609">
      <formula>#REF!="Delete"</formula>
    </cfRule>
    <cfRule type="expression" dxfId="3418" priority="7610">
      <formula>#REF!="Add"</formula>
    </cfRule>
    <cfRule type="expression" dxfId="3417" priority="7611">
      <formula>#REF!="Change"</formula>
    </cfRule>
  </conditionalFormatting>
  <conditionalFormatting sqref="C45 C151:C152">
    <cfRule type="expression" priority="7605">
      <formula>#REF!=""</formula>
    </cfRule>
    <cfRule type="expression" dxfId="3416" priority="7606">
      <formula>#REF!="Add"</formula>
    </cfRule>
    <cfRule type="expression" dxfId="3415" priority="7607">
      <formula>#REF!="Remove"</formula>
    </cfRule>
    <cfRule type="expression" dxfId="3414" priority="7608">
      <formula>#REF!="Change"</formula>
    </cfRule>
  </conditionalFormatting>
  <conditionalFormatting sqref="C45 C151:C152">
    <cfRule type="expression" priority="7601">
      <formula>#REF!=""</formula>
    </cfRule>
    <cfRule type="expression" dxfId="3413" priority="7602">
      <formula>#REF!="Add"</formula>
    </cfRule>
    <cfRule type="expression" dxfId="3412" priority="7603">
      <formula>#REF!="Delete"</formula>
    </cfRule>
    <cfRule type="expression" dxfId="3411" priority="7604">
      <formula>#REF!="Change"</formula>
    </cfRule>
  </conditionalFormatting>
  <conditionalFormatting sqref="G122:H122">
    <cfRule type="expression" priority="7465">
      <formula>#REF!=""</formula>
    </cfRule>
    <cfRule type="expression" dxfId="3410" priority="7466">
      <formula>#REF!="Add"</formula>
    </cfRule>
    <cfRule type="expression" dxfId="3409" priority="7467">
      <formula>#REF!="Remove"</formula>
    </cfRule>
    <cfRule type="expression" dxfId="3408" priority="7468">
      <formula>#REF!="Change"</formula>
    </cfRule>
  </conditionalFormatting>
  <conditionalFormatting sqref="G122:H122">
    <cfRule type="expression" priority="7461">
      <formula>#REF!=""</formula>
    </cfRule>
    <cfRule type="expression" dxfId="3407" priority="7462">
      <formula>#REF!="Add"</formula>
    </cfRule>
    <cfRule type="expression" dxfId="3406" priority="7463">
      <formula>#REF!="Delete"</formula>
    </cfRule>
    <cfRule type="expression" dxfId="3405" priority="7464">
      <formula>#REF!="Change"</formula>
    </cfRule>
  </conditionalFormatting>
  <conditionalFormatting sqref="G122:H122">
    <cfRule type="expression" dxfId="3404" priority="7458">
      <formula>#REF!="Delete"</formula>
    </cfRule>
    <cfRule type="expression" dxfId="3403" priority="7459">
      <formula>#REF!="Add"</formula>
    </cfRule>
    <cfRule type="expression" dxfId="3402" priority="7460">
      <formula>#REF!="Change"</formula>
    </cfRule>
  </conditionalFormatting>
  <conditionalFormatting sqref="E122:F122">
    <cfRule type="expression" priority="7454">
      <formula>#REF!=""</formula>
    </cfRule>
    <cfRule type="expression" dxfId="3401" priority="7455">
      <formula>#REF!="Add"</formula>
    </cfRule>
    <cfRule type="expression" dxfId="3400" priority="7456">
      <formula>#REF!="Remove"</formula>
    </cfRule>
    <cfRule type="expression" dxfId="3399" priority="7457">
      <formula>#REF!="Change"</formula>
    </cfRule>
  </conditionalFormatting>
  <conditionalFormatting sqref="E122:F122">
    <cfRule type="expression" priority="7450">
      <formula>#REF!=""</formula>
    </cfRule>
    <cfRule type="expression" dxfId="3398" priority="7451">
      <formula>#REF!="Add"</formula>
    </cfRule>
    <cfRule type="expression" dxfId="3397" priority="7452">
      <formula>#REF!="Delete"</formula>
    </cfRule>
    <cfRule type="expression" dxfId="3396" priority="7453">
      <formula>#REF!="Change"</formula>
    </cfRule>
  </conditionalFormatting>
  <conditionalFormatting sqref="E122:F122">
    <cfRule type="expression" dxfId="3395" priority="7447">
      <formula>#REF!="Delete"</formula>
    </cfRule>
    <cfRule type="expression" dxfId="3394" priority="7448">
      <formula>#REF!="Add"</formula>
    </cfRule>
    <cfRule type="expression" dxfId="3393" priority="7449">
      <formula>#REF!="Change"</formula>
    </cfRule>
  </conditionalFormatting>
  <conditionalFormatting sqref="C119">
    <cfRule type="expression" priority="7421">
      <formula>#REF!=""</formula>
    </cfRule>
    <cfRule type="expression" dxfId="3392" priority="7422">
      <formula>#REF!="Add"</formula>
    </cfRule>
    <cfRule type="expression" dxfId="3391" priority="7423">
      <formula>#REF!="Remove"</formula>
    </cfRule>
    <cfRule type="expression" dxfId="3390" priority="7424">
      <formula>#REF!="Change"</formula>
    </cfRule>
  </conditionalFormatting>
  <conditionalFormatting sqref="C119">
    <cfRule type="expression" priority="7417">
      <formula>#REF!=""</formula>
    </cfRule>
    <cfRule type="expression" dxfId="3389" priority="7418">
      <formula>#REF!="Add"</formula>
    </cfRule>
    <cfRule type="expression" dxfId="3388" priority="7419">
      <formula>#REF!="Delete"</formula>
    </cfRule>
    <cfRule type="expression" dxfId="3387" priority="7420">
      <formula>#REF!="Change"</formula>
    </cfRule>
  </conditionalFormatting>
  <conditionalFormatting sqref="C119">
    <cfRule type="expression" dxfId="3386" priority="7414">
      <formula>#REF!="Delete"</formula>
    </cfRule>
    <cfRule type="expression" dxfId="3385" priority="7415">
      <formula>#REF!="Add"</formula>
    </cfRule>
    <cfRule type="expression" dxfId="3384" priority="7416">
      <formula>#REF!="Change"</formula>
    </cfRule>
  </conditionalFormatting>
  <conditionalFormatting sqref="B122">
    <cfRule type="expression" priority="7432">
      <formula>#REF!=""</formula>
    </cfRule>
    <cfRule type="expression" dxfId="3383" priority="7433">
      <formula>#REF!="Add"</formula>
    </cfRule>
    <cfRule type="expression" dxfId="3382" priority="7434">
      <formula>#REF!="Remove"</formula>
    </cfRule>
    <cfRule type="expression" dxfId="3381" priority="7435">
      <formula>#REF!="Change"</formula>
    </cfRule>
  </conditionalFormatting>
  <conditionalFormatting sqref="B122">
    <cfRule type="expression" priority="7428">
      <formula>#REF!=""</formula>
    </cfRule>
    <cfRule type="expression" dxfId="3380" priority="7429">
      <formula>#REF!="Add"</formula>
    </cfRule>
    <cfRule type="expression" dxfId="3379" priority="7430">
      <formula>#REF!="Delete"</formula>
    </cfRule>
    <cfRule type="expression" dxfId="3378" priority="7431">
      <formula>#REF!="Change"</formula>
    </cfRule>
  </conditionalFormatting>
  <conditionalFormatting sqref="B122">
    <cfRule type="expression" dxfId="3377" priority="7425">
      <formula>#REF!="Delete"</formula>
    </cfRule>
    <cfRule type="expression" dxfId="3376" priority="7426">
      <formula>#REF!="Add"</formula>
    </cfRule>
    <cfRule type="expression" dxfId="3375" priority="7427">
      <formula>#REF!="Change"</formula>
    </cfRule>
  </conditionalFormatting>
  <conditionalFormatting sqref="E119:F119">
    <cfRule type="expression" priority="7410">
      <formula>#REF!=""</formula>
    </cfRule>
    <cfRule type="expression" dxfId="3374" priority="7411">
      <formula>#REF!="Add"</formula>
    </cfRule>
    <cfRule type="expression" dxfId="3373" priority="7412">
      <formula>#REF!="Remove"</formula>
    </cfRule>
    <cfRule type="expression" dxfId="3372" priority="7413">
      <formula>#REF!="Change"</formula>
    </cfRule>
  </conditionalFormatting>
  <conditionalFormatting sqref="E119:F119">
    <cfRule type="expression" priority="7406">
      <formula>#REF!=""</formula>
    </cfRule>
    <cfRule type="expression" dxfId="3371" priority="7407">
      <formula>#REF!="Add"</formula>
    </cfRule>
    <cfRule type="expression" dxfId="3370" priority="7408">
      <formula>#REF!="Delete"</formula>
    </cfRule>
    <cfRule type="expression" dxfId="3369" priority="7409">
      <formula>#REF!="Change"</formula>
    </cfRule>
  </conditionalFormatting>
  <conditionalFormatting sqref="E119:F119">
    <cfRule type="expression" dxfId="3368" priority="7403">
      <formula>#REF!="Delete"</formula>
    </cfRule>
    <cfRule type="expression" dxfId="3367" priority="7404">
      <formula>#REF!="Add"</formula>
    </cfRule>
    <cfRule type="expression" dxfId="3366" priority="7405">
      <formula>#REF!="Change"</formula>
    </cfRule>
  </conditionalFormatting>
  <conditionalFormatting sqref="G119">
    <cfRule type="expression" priority="7377">
      <formula>#REF!=""</formula>
    </cfRule>
    <cfRule type="expression" dxfId="3365" priority="7378">
      <formula>#REF!="Add"</formula>
    </cfRule>
    <cfRule type="expression" dxfId="3364" priority="7379">
      <formula>#REF!="Remove"</formula>
    </cfRule>
    <cfRule type="expression" dxfId="3363" priority="7380">
      <formula>#REF!="Change"</formula>
    </cfRule>
  </conditionalFormatting>
  <conditionalFormatting sqref="G119">
    <cfRule type="expression" priority="7373">
      <formula>#REF!=""</formula>
    </cfRule>
    <cfRule type="expression" dxfId="3362" priority="7374">
      <formula>#REF!="Add"</formula>
    </cfRule>
    <cfRule type="expression" dxfId="3361" priority="7375">
      <formula>#REF!="Delete"</formula>
    </cfRule>
    <cfRule type="expression" dxfId="3360" priority="7376">
      <formula>#REF!="Change"</formula>
    </cfRule>
  </conditionalFormatting>
  <conditionalFormatting sqref="G119">
    <cfRule type="expression" dxfId="3359" priority="7370">
      <formula>#REF!="Delete"</formula>
    </cfRule>
    <cfRule type="expression" dxfId="3358" priority="7371">
      <formula>#REF!="Add"</formula>
    </cfRule>
    <cfRule type="expression" dxfId="3357" priority="7372">
      <formula>#REF!="Change"</formula>
    </cfRule>
  </conditionalFormatting>
  <conditionalFormatting sqref="B119">
    <cfRule type="expression" priority="7388">
      <formula>#REF!=""</formula>
    </cfRule>
    <cfRule type="expression" dxfId="3356" priority="7389">
      <formula>#REF!="Add"</formula>
    </cfRule>
    <cfRule type="expression" dxfId="3355" priority="7390">
      <formula>#REF!="Remove"</formula>
    </cfRule>
    <cfRule type="expression" dxfId="3354" priority="7391">
      <formula>#REF!="Change"</formula>
    </cfRule>
  </conditionalFormatting>
  <conditionalFormatting sqref="B119">
    <cfRule type="expression" priority="7384">
      <formula>#REF!=""</formula>
    </cfRule>
    <cfRule type="expression" dxfId="3353" priority="7385">
      <formula>#REF!="Add"</formula>
    </cfRule>
    <cfRule type="expression" dxfId="3352" priority="7386">
      <formula>#REF!="Delete"</formula>
    </cfRule>
    <cfRule type="expression" dxfId="3351" priority="7387">
      <formula>#REF!="Change"</formula>
    </cfRule>
  </conditionalFormatting>
  <conditionalFormatting sqref="B119">
    <cfRule type="expression" dxfId="3350" priority="7381">
      <formula>#REF!="Delete"</formula>
    </cfRule>
    <cfRule type="expression" dxfId="3349" priority="7382">
      <formula>#REF!="Add"</formula>
    </cfRule>
    <cfRule type="expression" dxfId="3348" priority="7383">
      <formula>#REF!="Change"</formula>
    </cfRule>
  </conditionalFormatting>
  <conditionalFormatting sqref="G124">
    <cfRule type="expression" priority="7366">
      <formula>#REF!=""</formula>
    </cfRule>
    <cfRule type="expression" dxfId="3347" priority="7367">
      <formula>#REF!="Add"</formula>
    </cfRule>
    <cfRule type="expression" dxfId="3346" priority="7368">
      <formula>#REF!="Remove"</formula>
    </cfRule>
    <cfRule type="expression" dxfId="3345" priority="7369">
      <formula>#REF!="Change"</formula>
    </cfRule>
  </conditionalFormatting>
  <conditionalFormatting sqref="G124">
    <cfRule type="expression" priority="7362">
      <formula>#REF!=""</formula>
    </cfRule>
    <cfRule type="expression" dxfId="3344" priority="7363">
      <formula>#REF!="Add"</formula>
    </cfRule>
    <cfRule type="expression" dxfId="3343" priority="7364">
      <formula>#REF!="Delete"</formula>
    </cfRule>
    <cfRule type="expression" dxfId="3342" priority="7365">
      <formula>#REF!="Change"</formula>
    </cfRule>
  </conditionalFormatting>
  <conditionalFormatting sqref="G124">
    <cfRule type="expression" dxfId="3341" priority="7359">
      <formula>#REF!="Delete"</formula>
    </cfRule>
    <cfRule type="expression" dxfId="3340" priority="7360">
      <formula>#REF!="Add"</formula>
    </cfRule>
    <cfRule type="expression" dxfId="3339" priority="7361">
      <formula>#REF!="Change"</formula>
    </cfRule>
  </conditionalFormatting>
  <conditionalFormatting sqref="C124">
    <cfRule type="expression" priority="7355">
      <formula>#REF!=""</formula>
    </cfRule>
    <cfRule type="expression" dxfId="3338" priority="7356">
      <formula>#REF!="Add"</formula>
    </cfRule>
    <cfRule type="expression" dxfId="3337" priority="7357">
      <formula>#REF!="Remove"</formula>
    </cfRule>
    <cfRule type="expression" dxfId="3336" priority="7358">
      <formula>#REF!="Change"</formula>
    </cfRule>
  </conditionalFormatting>
  <conditionalFormatting sqref="C124">
    <cfRule type="expression" priority="7351">
      <formula>#REF!=""</formula>
    </cfRule>
    <cfRule type="expression" dxfId="3335" priority="7352">
      <formula>#REF!="Add"</formula>
    </cfRule>
    <cfRule type="expression" dxfId="3334" priority="7353">
      <formula>#REF!="Delete"</formula>
    </cfRule>
    <cfRule type="expression" dxfId="3333" priority="7354">
      <formula>#REF!="Change"</formula>
    </cfRule>
  </conditionalFormatting>
  <conditionalFormatting sqref="C124">
    <cfRule type="expression" dxfId="3332" priority="7348">
      <formula>#REF!="Delete"</formula>
    </cfRule>
    <cfRule type="expression" dxfId="3331" priority="7349">
      <formula>#REF!="Add"</formula>
    </cfRule>
    <cfRule type="expression" dxfId="3330" priority="7350">
      <formula>#REF!="Change"</formula>
    </cfRule>
  </conditionalFormatting>
  <conditionalFormatting sqref="E124:F124">
    <cfRule type="expression" priority="7344">
      <formula>#REF!=""</formula>
    </cfRule>
    <cfRule type="expression" dxfId="3329" priority="7345">
      <formula>#REF!="Add"</formula>
    </cfRule>
    <cfRule type="expression" dxfId="3328" priority="7346">
      <formula>#REF!="Remove"</formula>
    </cfRule>
    <cfRule type="expression" dxfId="3327" priority="7347">
      <formula>#REF!="Change"</formula>
    </cfRule>
  </conditionalFormatting>
  <conditionalFormatting sqref="E124:F124">
    <cfRule type="expression" priority="7340">
      <formula>#REF!=""</formula>
    </cfRule>
    <cfRule type="expression" dxfId="3326" priority="7341">
      <formula>#REF!="Add"</formula>
    </cfRule>
    <cfRule type="expression" dxfId="3325" priority="7342">
      <formula>#REF!="Delete"</formula>
    </cfRule>
    <cfRule type="expression" dxfId="3324" priority="7343">
      <formula>#REF!="Change"</formula>
    </cfRule>
  </conditionalFormatting>
  <conditionalFormatting sqref="E124:F124">
    <cfRule type="expression" dxfId="3323" priority="7337">
      <formula>#REF!="Delete"</formula>
    </cfRule>
    <cfRule type="expression" dxfId="3322" priority="7338">
      <formula>#REF!="Add"</formula>
    </cfRule>
    <cfRule type="expression" dxfId="3321" priority="7339">
      <formula>#REF!="Change"</formula>
    </cfRule>
  </conditionalFormatting>
  <conditionalFormatting sqref="D124">
    <cfRule type="expression" priority="7333">
      <formula>#REF!=""</formula>
    </cfRule>
    <cfRule type="expression" dxfId="3320" priority="7334">
      <formula>#REF!="Add"</formula>
    </cfRule>
    <cfRule type="expression" dxfId="3319" priority="7335">
      <formula>#REF!="Remove"</formula>
    </cfRule>
    <cfRule type="expression" dxfId="3318" priority="7336">
      <formula>#REF!="Change"</formula>
    </cfRule>
  </conditionalFormatting>
  <conditionalFormatting sqref="D124">
    <cfRule type="expression" priority="7329">
      <formula>#REF!=""</formula>
    </cfRule>
    <cfRule type="expression" dxfId="3317" priority="7330">
      <formula>#REF!="Add"</formula>
    </cfRule>
    <cfRule type="expression" dxfId="3316" priority="7331">
      <formula>#REF!="Delete"</formula>
    </cfRule>
    <cfRule type="expression" dxfId="3315" priority="7332">
      <formula>#REF!="Change"</formula>
    </cfRule>
  </conditionalFormatting>
  <conditionalFormatting sqref="D124">
    <cfRule type="expression" dxfId="3314" priority="7326">
      <formula>#REF!="Delete"</formula>
    </cfRule>
    <cfRule type="expression" dxfId="3313" priority="7327">
      <formula>#REF!="Add"</formula>
    </cfRule>
    <cfRule type="expression" dxfId="3312" priority="7328">
      <formula>#REF!="Change"</formula>
    </cfRule>
  </conditionalFormatting>
  <conditionalFormatting sqref="B124">
    <cfRule type="expression" priority="7322">
      <formula>#REF!=""</formula>
    </cfRule>
    <cfRule type="expression" dxfId="3311" priority="7323">
      <formula>#REF!="Add"</formula>
    </cfRule>
    <cfRule type="expression" dxfId="3310" priority="7324">
      <formula>#REF!="Remove"</formula>
    </cfRule>
    <cfRule type="expression" dxfId="3309" priority="7325">
      <formula>#REF!="Change"</formula>
    </cfRule>
  </conditionalFormatting>
  <conditionalFormatting sqref="B124">
    <cfRule type="expression" priority="7318">
      <formula>#REF!=""</formula>
    </cfRule>
    <cfRule type="expression" dxfId="3308" priority="7319">
      <formula>#REF!="Add"</formula>
    </cfRule>
    <cfRule type="expression" dxfId="3307" priority="7320">
      <formula>#REF!="Delete"</formula>
    </cfRule>
    <cfRule type="expression" dxfId="3306" priority="7321">
      <formula>#REF!="Change"</formula>
    </cfRule>
  </conditionalFormatting>
  <conditionalFormatting sqref="B124">
    <cfRule type="expression" dxfId="3305" priority="7315">
      <formula>#REF!="Delete"</formula>
    </cfRule>
    <cfRule type="expression" dxfId="3304" priority="7316">
      <formula>#REF!="Add"</formula>
    </cfRule>
    <cfRule type="expression" dxfId="3303" priority="7317">
      <formula>#REF!="Change"</formula>
    </cfRule>
  </conditionalFormatting>
  <conditionalFormatting sqref="D37:D38 G37:H38">
    <cfRule type="expression" priority="7307">
      <formula>#REF!=""</formula>
    </cfRule>
    <cfRule type="expression" dxfId="3302" priority="7308">
      <formula>#REF!="Add"</formula>
    </cfRule>
    <cfRule type="expression" dxfId="3301" priority="7309">
      <formula>#REF!="Remove"</formula>
    </cfRule>
    <cfRule type="expression" dxfId="3300" priority="7310">
      <formula>#REF!="Change"</formula>
    </cfRule>
  </conditionalFormatting>
  <conditionalFormatting sqref="D37:D38 G37:H38">
    <cfRule type="expression" priority="7303">
      <formula>#REF!=""</formula>
    </cfRule>
    <cfRule type="expression" dxfId="3299" priority="7304">
      <formula>#REF!="Add"</formula>
    </cfRule>
    <cfRule type="expression" dxfId="3298" priority="7305">
      <formula>#REF!="Delete"</formula>
    </cfRule>
    <cfRule type="expression" dxfId="3297" priority="7306">
      <formula>#REF!="Change"</formula>
    </cfRule>
  </conditionalFormatting>
  <conditionalFormatting sqref="D37:D38 G37:H38">
    <cfRule type="expression" dxfId="3296" priority="7300">
      <formula>#REF!="Delete"</formula>
    </cfRule>
    <cfRule type="expression" dxfId="3295" priority="7301">
      <formula>#REF!="Add"</formula>
    </cfRule>
    <cfRule type="expression" dxfId="3294" priority="7302">
      <formula>#REF!="Change"</formula>
    </cfRule>
  </conditionalFormatting>
  <conditionalFormatting sqref="C37:C38">
    <cfRule type="expression" priority="7296">
      <formula>#REF!=""</formula>
    </cfRule>
    <cfRule type="expression" dxfId="3293" priority="7297">
      <formula>#REF!="Add"</formula>
    </cfRule>
    <cfRule type="expression" dxfId="3292" priority="7298">
      <formula>#REF!="Remove"</formula>
    </cfRule>
    <cfRule type="expression" dxfId="3291" priority="7299">
      <formula>#REF!="Change"</formula>
    </cfRule>
  </conditionalFormatting>
  <conditionalFormatting sqref="C37:C38">
    <cfRule type="expression" priority="7292">
      <formula>#REF!=""</formula>
    </cfRule>
    <cfRule type="expression" dxfId="3290" priority="7293">
      <formula>#REF!="Add"</formula>
    </cfRule>
    <cfRule type="expression" dxfId="3289" priority="7294">
      <formula>#REF!="Delete"</formula>
    </cfRule>
    <cfRule type="expression" dxfId="3288" priority="7295">
      <formula>#REF!="Change"</formula>
    </cfRule>
  </conditionalFormatting>
  <conditionalFormatting sqref="C37:C38">
    <cfRule type="expression" dxfId="3287" priority="7289">
      <formula>#REF!="Delete"</formula>
    </cfRule>
    <cfRule type="expression" dxfId="3286" priority="7290">
      <formula>#REF!="Add"</formula>
    </cfRule>
    <cfRule type="expression" dxfId="3285" priority="7291">
      <formula>#REF!="Change"</formula>
    </cfRule>
  </conditionalFormatting>
  <conditionalFormatting sqref="B37:B38">
    <cfRule type="expression" priority="7285">
      <formula>#REF!=""</formula>
    </cfRule>
    <cfRule type="expression" dxfId="3284" priority="7286">
      <formula>#REF!="Add"</formula>
    </cfRule>
    <cfRule type="expression" dxfId="3283" priority="7287">
      <formula>#REF!="Remove"</formula>
    </cfRule>
    <cfRule type="expression" dxfId="3282" priority="7288">
      <formula>#REF!="Change"</formula>
    </cfRule>
  </conditionalFormatting>
  <conditionalFormatting sqref="B37:B38">
    <cfRule type="expression" priority="7281">
      <formula>#REF!=""</formula>
    </cfRule>
    <cfRule type="expression" dxfId="3281" priority="7282">
      <formula>#REF!="Add"</formula>
    </cfRule>
    <cfRule type="expression" dxfId="3280" priority="7283">
      <formula>#REF!="Delete"</formula>
    </cfRule>
    <cfRule type="expression" dxfId="3279" priority="7284">
      <formula>#REF!="Change"</formula>
    </cfRule>
  </conditionalFormatting>
  <conditionalFormatting sqref="B37:B38">
    <cfRule type="expression" dxfId="3278" priority="7278">
      <formula>#REF!="Delete"</formula>
    </cfRule>
    <cfRule type="expression" dxfId="3277" priority="7279">
      <formula>#REF!="Add"</formula>
    </cfRule>
    <cfRule type="expression" dxfId="3276" priority="7280">
      <formula>#REF!="Change"</formula>
    </cfRule>
  </conditionalFormatting>
  <conditionalFormatting sqref="B46:B47 D46:D49 I46:I49 E46:H47">
    <cfRule type="expression" priority="7274">
      <formula>#REF!=""</formula>
    </cfRule>
    <cfRule type="expression" dxfId="3275" priority="7275">
      <formula>#REF!="Add"</formula>
    </cfRule>
    <cfRule type="expression" dxfId="3274" priority="7276">
      <formula>#REF!="Remove"</formula>
    </cfRule>
    <cfRule type="expression" dxfId="3273" priority="7277">
      <formula>#REF!="Change"</formula>
    </cfRule>
  </conditionalFormatting>
  <conditionalFormatting sqref="B46:B47 D46:D49 I46:I49 E46:H47">
    <cfRule type="expression" priority="7270">
      <formula>#REF!=""</formula>
    </cfRule>
    <cfRule type="expression" dxfId="3272" priority="7271">
      <formula>#REF!="Add"</formula>
    </cfRule>
    <cfRule type="expression" dxfId="3271" priority="7272">
      <formula>#REF!="Delete"</formula>
    </cfRule>
    <cfRule type="expression" dxfId="3270" priority="7273">
      <formula>#REF!="Change"</formula>
    </cfRule>
  </conditionalFormatting>
  <conditionalFormatting sqref="B46:B47 D46:D49 I46:I49 E46:H47">
    <cfRule type="expression" dxfId="3269" priority="7267">
      <formula>#REF!="Delete"</formula>
    </cfRule>
    <cfRule type="expression" dxfId="3268" priority="7268">
      <formula>#REF!="Add"</formula>
    </cfRule>
    <cfRule type="expression" dxfId="3267" priority="7269">
      <formula>#REF!="Change"</formula>
    </cfRule>
  </conditionalFormatting>
  <conditionalFormatting sqref="C46:C47">
    <cfRule type="expression" priority="7263">
      <formula>#REF!=""</formula>
    </cfRule>
    <cfRule type="expression" dxfId="3266" priority="7264">
      <formula>#REF!="Add"</formula>
    </cfRule>
    <cfRule type="expression" dxfId="3265" priority="7265">
      <formula>#REF!="Remove"</formula>
    </cfRule>
    <cfRule type="expression" dxfId="3264" priority="7266">
      <formula>#REF!="Change"</formula>
    </cfRule>
  </conditionalFormatting>
  <conditionalFormatting sqref="C46:C47">
    <cfRule type="expression" priority="7259">
      <formula>#REF!=""</formula>
    </cfRule>
    <cfRule type="expression" dxfId="3263" priority="7260">
      <formula>#REF!="Add"</formula>
    </cfRule>
    <cfRule type="expression" dxfId="3262" priority="7261">
      <formula>#REF!="Delete"</formula>
    </cfRule>
    <cfRule type="expression" dxfId="3261" priority="7262">
      <formula>#REF!="Change"</formula>
    </cfRule>
  </conditionalFormatting>
  <conditionalFormatting sqref="C46:C47">
    <cfRule type="expression" dxfId="3260" priority="7256">
      <formula>#REF!="Delete"</formula>
    </cfRule>
    <cfRule type="expression" dxfId="3259" priority="7257">
      <formula>#REF!="Add"</formula>
    </cfRule>
    <cfRule type="expression" dxfId="3258" priority="7258">
      <formula>#REF!="Change"</formula>
    </cfRule>
  </conditionalFormatting>
  <conditionalFormatting sqref="B48:B49 E48:G49">
    <cfRule type="expression" priority="7252">
      <formula>#REF!=""</formula>
    </cfRule>
    <cfRule type="expression" dxfId="3257" priority="7253">
      <formula>#REF!="Add"</formula>
    </cfRule>
    <cfRule type="expression" dxfId="3256" priority="7254">
      <formula>#REF!="Remove"</formula>
    </cfRule>
    <cfRule type="expression" dxfId="3255" priority="7255">
      <formula>#REF!="Change"</formula>
    </cfRule>
  </conditionalFormatting>
  <conditionalFormatting sqref="B48:B49 E48:G49">
    <cfRule type="expression" priority="7248">
      <formula>#REF!=""</formula>
    </cfRule>
    <cfRule type="expression" dxfId="3254" priority="7249">
      <formula>#REF!="Add"</formula>
    </cfRule>
    <cfRule type="expression" dxfId="3253" priority="7250">
      <formula>#REF!="Delete"</formula>
    </cfRule>
    <cfRule type="expression" dxfId="3252" priority="7251">
      <formula>#REF!="Change"</formula>
    </cfRule>
  </conditionalFormatting>
  <conditionalFormatting sqref="B48:B49 E48:G49">
    <cfRule type="expression" dxfId="3251" priority="7245">
      <formula>#REF!="Delete"</formula>
    </cfRule>
    <cfRule type="expression" dxfId="3250" priority="7246">
      <formula>#REF!="Add"</formula>
    </cfRule>
    <cfRule type="expression" dxfId="3249" priority="7247">
      <formula>#REF!="Change"</formula>
    </cfRule>
  </conditionalFormatting>
  <conditionalFormatting sqref="C48:C49">
    <cfRule type="expression" priority="7241">
      <formula>#REF!=""</formula>
    </cfRule>
    <cfRule type="expression" dxfId="3248" priority="7242">
      <formula>#REF!="Add"</formula>
    </cfRule>
    <cfRule type="expression" dxfId="3247" priority="7243">
      <formula>#REF!="Remove"</formula>
    </cfRule>
    <cfRule type="expression" dxfId="3246" priority="7244">
      <formula>#REF!="Change"</formula>
    </cfRule>
  </conditionalFormatting>
  <conditionalFormatting sqref="C48:C49">
    <cfRule type="expression" priority="7237">
      <formula>#REF!=""</formula>
    </cfRule>
    <cfRule type="expression" dxfId="3245" priority="7238">
      <formula>#REF!="Add"</formula>
    </cfRule>
    <cfRule type="expression" dxfId="3244" priority="7239">
      <formula>#REF!="Delete"</formula>
    </cfRule>
    <cfRule type="expression" dxfId="3243" priority="7240">
      <formula>#REF!="Change"</formula>
    </cfRule>
  </conditionalFormatting>
  <conditionalFormatting sqref="C48:C49">
    <cfRule type="expression" dxfId="3242" priority="7234">
      <formula>#REF!="Delete"</formula>
    </cfRule>
    <cfRule type="expression" dxfId="3241" priority="7235">
      <formula>#REF!="Add"</formula>
    </cfRule>
    <cfRule type="expression" dxfId="3240" priority="7236">
      <formula>#REF!="Change"</formula>
    </cfRule>
  </conditionalFormatting>
  <conditionalFormatting sqref="H48">
    <cfRule type="expression" priority="7230">
      <formula>#REF!=""</formula>
    </cfRule>
    <cfRule type="expression" dxfId="3239" priority="7231">
      <formula>#REF!="Add"</formula>
    </cfRule>
    <cfRule type="expression" dxfId="3238" priority="7232">
      <formula>#REF!="Remove"</formula>
    </cfRule>
    <cfRule type="expression" dxfId="3237" priority="7233">
      <formula>#REF!="Change"</formula>
    </cfRule>
  </conditionalFormatting>
  <conditionalFormatting sqref="H48">
    <cfRule type="expression" priority="7226">
      <formula>#REF!=""</formula>
    </cfRule>
    <cfRule type="expression" dxfId="3236" priority="7227">
      <formula>#REF!="Add"</formula>
    </cfRule>
    <cfRule type="expression" dxfId="3235" priority="7228">
      <formula>#REF!="Delete"</formula>
    </cfRule>
    <cfRule type="expression" dxfId="3234" priority="7229">
      <formula>#REF!="Change"</formula>
    </cfRule>
  </conditionalFormatting>
  <conditionalFormatting sqref="H48">
    <cfRule type="expression" dxfId="3233" priority="7223">
      <formula>#REF!="Delete"</formula>
    </cfRule>
    <cfRule type="expression" dxfId="3232" priority="7224">
      <formula>#REF!="Add"</formula>
    </cfRule>
    <cfRule type="expression" dxfId="3231" priority="7225">
      <formula>#REF!="Change"</formula>
    </cfRule>
  </conditionalFormatting>
  <conditionalFormatting sqref="H49">
    <cfRule type="expression" priority="7219">
      <formula>#REF!=""</formula>
    </cfRule>
    <cfRule type="expression" dxfId="3230" priority="7220">
      <formula>#REF!="Add"</formula>
    </cfRule>
    <cfRule type="expression" dxfId="3229" priority="7221">
      <formula>#REF!="Remove"</formula>
    </cfRule>
    <cfRule type="expression" dxfId="3228" priority="7222">
      <formula>#REF!="Change"</formula>
    </cfRule>
  </conditionalFormatting>
  <conditionalFormatting sqref="H49">
    <cfRule type="expression" priority="7215">
      <formula>#REF!=""</formula>
    </cfRule>
    <cfRule type="expression" dxfId="3227" priority="7216">
      <formula>#REF!="Add"</formula>
    </cfRule>
    <cfRule type="expression" dxfId="3226" priority="7217">
      <formula>#REF!="Delete"</formula>
    </cfRule>
    <cfRule type="expression" dxfId="3225" priority="7218">
      <formula>#REF!="Change"</formula>
    </cfRule>
  </conditionalFormatting>
  <conditionalFormatting sqref="H49">
    <cfRule type="expression" dxfId="3224" priority="7212">
      <formula>#REF!="Delete"</formula>
    </cfRule>
    <cfRule type="expression" dxfId="3223" priority="7213">
      <formula>#REF!="Add"</formula>
    </cfRule>
    <cfRule type="expression" dxfId="3222" priority="7214">
      <formula>#REF!="Change"</formula>
    </cfRule>
  </conditionalFormatting>
  <conditionalFormatting sqref="I62:I65 I67:I68">
    <cfRule type="expression" priority="6945">
      <formula>#REF!=""</formula>
    </cfRule>
    <cfRule type="expression" dxfId="3221" priority="6946">
      <formula>#REF!="Add"</formula>
    </cfRule>
    <cfRule type="expression" dxfId="3220" priority="6947">
      <formula>#REF!="Delete"</formula>
    </cfRule>
    <cfRule type="expression" dxfId="3219" priority="6948">
      <formula>#REF!="Change"</formula>
    </cfRule>
  </conditionalFormatting>
  <conditionalFormatting sqref="G62:I63 D62:D64 H67:I68 H64:I65">
    <cfRule type="expression" priority="6941">
      <formula>#REF!=""</formula>
    </cfRule>
    <cfRule type="expression" dxfId="3218" priority="6942">
      <formula>#REF!="Add"</formula>
    </cfRule>
    <cfRule type="expression" dxfId="3217" priority="6943">
      <formula>#REF!="Remove"</formula>
    </cfRule>
    <cfRule type="expression" dxfId="3216" priority="6944">
      <formula>#REF!="Change"</formula>
    </cfRule>
  </conditionalFormatting>
  <conditionalFormatting sqref="G62:H63 D62:D64 H67:H68 H64:H65">
    <cfRule type="expression" priority="6937">
      <formula>#REF!=""</formula>
    </cfRule>
    <cfRule type="expression" dxfId="3215" priority="6938">
      <formula>#REF!="Add"</formula>
    </cfRule>
    <cfRule type="expression" dxfId="3214" priority="6939">
      <formula>#REF!="Delete"</formula>
    </cfRule>
    <cfRule type="expression" dxfId="3213" priority="6940">
      <formula>#REF!="Change"</formula>
    </cfRule>
  </conditionalFormatting>
  <conditionalFormatting sqref="G62:I63 D62:D64 H67:I68 H64:I65">
    <cfRule type="expression" dxfId="3212" priority="6934">
      <formula>#REF!="Delete"</formula>
    </cfRule>
    <cfRule type="expression" dxfId="3211" priority="6935">
      <formula>#REF!="Add"</formula>
    </cfRule>
    <cfRule type="expression" dxfId="3210" priority="6936">
      <formula>#REF!="Change"</formula>
    </cfRule>
  </conditionalFormatting>
  <conditionalFormatting sqref="C62:C65 C67:C68">
    <cfRule type="expression" priority="6930">
      <formula>#REF!=""</formula>
    </cfRule>
    <cfRule type="expression" dxfId="3209" priority="6931">
      <formula>#REF!="Add"</formula>
    </cfRule>
    <cfRule type="expression" dxfId="3208" priority="6932">
      <formula>#REF!="Remove"</formula>
    </cfRule>
    <cfRule type="expression" dxfId="3207" priority="6933">
      <formula>#REF!="Change"</formula>
    </cfRule>
  </conditionalFormatting>
  <conditionalFormatting sqref="C62:C65 C67:C68">
    <cfRule type="expression" priority="6926">
      <formula>#REF!=""</formula>
    </cfRule>
    <cfRule type="expression" dxfId="3206" priority="6927">
      <formula>#REF!="Add"</formula>
    </cfRule>
    <cfRule type="expression" dxfId="3205" priority="6928">
      <formula>#REF!="Delete"</formula>
    </cfRule>
    <cfRule type="expression" dxfId="3204" priority="6929">
      <formula>#REF!="Change"</formula>
    </cfRule>
  </conditionalFormatting>
  <conditionalFormatting sqref="C62:C65 C67:C68">
    <cfRule type="expression" dxfId="3203" priority="6923">
      <formula>#REF!="Delete"</formula>
    </cfRule>
    <cfRule type="expression" dxfId="3202" priority="6924">
      <formula>#REF!="Add"</formula>
    </cfRule>
    <cfRule type="expression" dxfId="3201" priority="6925">
      <formula>#REF!="Change"</formula>
    </cfRule>
  </conditionalFormatting>
  <conditionalFormatting sqref="B67:B68 B62:B65">
    <cfRule type="expression" priority="6919">
      <formula>#REF!=""</formula>
    </cfRule>
    <cfRule type="expression" dxfId="3200" priority="6920">
      <formula>#REF!="Add"</formula>
    </cfRule>
    <cfRule type="expression" dxfId="3199" priority="6921">
      <formula>#REF!="Remove"</formula>
    </cfRule>
    <cfRule type="expression" dxfId="3198" priority="6922">
      <formula>#REF!="Change"</formula>
    </cfRule>
  </conditionalFormatting>
  <conditionalFormatting sqref="B67:B68 B62:B65">
    <cfRule type="expression" priority="6915">
      <formula>#REF!=""</formula>
    </cfRule>
    <cfRule type="expression" dxfId="3197" priority="6916">
      <formula>#REF!="Add"</formula>
    </cfRule>
    <cfRule type="expression" dxfId="3196" priority="6917">
      <formula>#REF!="Delete"</formula>
    </cfRule>
    <cfRule type="expression" dxfId="3195" priority="6918">
      <formula>#REF!="Change"</formula>
    </cfRule>
  </conditionalFormatting>
  <conditionalFormatting sqref="B67:B68 B62:B65">
    <cfRule type="expression" dxfId="3194" priority="6912">
      <formula>#REF!="Delete"</formula>
    </cfRule>
    <cfRule type="expression" dxfId="3193" priority="6913">
      <formula>#REF!="Add"</formula>
    </cfRule>
    <cfRule type="expression" dxfId="3192" priority="6914">
      <formula>#REF!="Change"</formula>
    </cfRule>
  </conditionalFormatting>
  <conditionalFormatting sqref="B127">
    <cfRule type="expression" priority="6908">
      <formula>#REF!=""</formula>
    </cfRule>
    <cfRule type="expression" dxfId="3191" priority="6909">
      <formula>#REF!="Add"</formula>
    </cfRule>
    <cfRule type="expression" dxfId="3190" priority="6910">
      <formula>#REF!="Remove"</formula>
    </cfRule>
    <cfRule type="expression" dxfId="3189" priority="6911">
      <formula>#REF!="Change"</formula>
    </cfRule>
  </conditionalFormatting>
  <conditionalFormatting sqref="G127:I127">
    <cfRule type="expression" priority="6904">
      <formula>#REF!=""</formula>
    </cfRule>
    <cfRule type="expression" dxfId="3188" priority="6905">
      <formula>#REF!="Add"</formula>
    </cfRule>
    <cfRule type="expression" dxfId="3187" priority="6906">
      <formula>#REF!="Delete"</formula>
    </cfRule>
    <cfRule type="expression" dxfId="3186" priority="6907">
      <formula>#REF!="Change"</formula>
    </cfRule>
  </conditionalFormatting>
  <conditionalFormatting sqref="G127:I127">
    <cfRule type="expression" priority="6900">
      <formula>#REF!=""</formula>
    </cfRule>
    <cfRule type="expression" dxfId="3185" priority="6901">
      <formula>#REF!="Add"</formula>
    </cfRule>
    <cfRule type="expression" dxfId="3184" priority="6902">
      <formula>#REF!="Remove"</formula>
    </cfRule>
    <cfRule type="expression" dxfId="3183" priority="6903">
      <formula>#REF!="Change"</formula>
    </cfRule>
  </conditionalFormatting>
  <conditionalFormatting sqref="G127:I127">
    <cfRule type="expression" dxfId="3182" priority="6897">
      <formula>#REF!="Delete"</formula>
    </cfRule>
    <cfRule type="expression" dxfId="3181" priority="6898">
      <formula>#REF!="Add"</formula>
    </cfRule>
    <cfRule type="expression" dxfId="3180" priority="6899">
      <formula>#REF!="Change"</formula>
    </cfRule>
  </conditionalFormatting>
  <conditionalFormatting sqref="C134:C136">
    <cfRule type="expression" dxfId="3179" priority="6732">
      <formula>#REF!="Delete"</formula>
    </cfRule>
    <cfRule type="expression" dxfId="3178" priority="6733">
      <formula>#REF!="Add"</formula>
    </cfRule>
    <cfRule type="expression" dxfId="3177" priority="6734">
      <formula>#REF!="Change"</formula>
    </cfRule>
  </conditionalFormatting>
  <conditionalFormatting sqref="B134:B135 D134:H134 E135:H135 H136">
    <cfRule type="expression" priority="6750">
      <formula>#REF!=""</formula>
    </cfRule>
    <cfRule type="expression" dxfId="3176" priority="6751">
      <formula>#REF!="Add"</formula>
    </cfRule>
    <cfRule type="expression" dxfId="3175" priority="6752">
      <formula>#REF!="Remove"</formula>
    </cfRule>
    <cfRule type="expression" dxfId="3174" priority="6753">
      <formula>#REF!="Change"</formula>
    </cfRule>
  </conditionalFormatting>
  <conditionalFormatting sqref="B134:B135 D134:H134 E135:H135 H136">
    <cfRule type="expression" priority="6746">
      <formula>#REF!=""</formula>
    </cfRule>
    <cfRule type="expression" dxfId="3173" priority="6747">
      <formula>#REF!="Add"</formula>
    </cfRule>
    <cfRule type="expression" dxfId="3172" priority="6748">
      <formula>#REF!="Delete"</formula>
    </cfRule>
    <cfRule type="expression" dxfId="3171" priority="6749">
      <formula>#REF!="Change"</formula>
    </cfRule>
  </conditionalFormatting>
  <conditionalFormatting sqref="B134:B135 D134:H134 E135:H135 H136">
    <cfRule type="expression" dxfId="3170" priority="6743">
      <formula>#REF!="Delete"</formula>
    </cfRule>
    <cfRule type="expression" dxfId="3169" priority="6744">
      <formula>#REF!="Add"</formula>
    </cfRule>
    <cfRule type="expression" dxfId="3168" priority="6745">
      <formula>#REF!="Change"</formula>
    </cfRule>
  </conditionalFormatting>
  <conditionalFormatting sqref="C134:C136">
    <cfRule type="expression" priority="6739">
      <formula>#REF!=""</formula>
    </cfRule>
    <cfRule type="expression" dxfId="3167" priority="6740">
      <formula>#REF!="Add"</formula>
    </cfRule>
    <cfRule type="expression" dxfId="3166" priority="6741">
      <formula>#REF!="Remove"</formula>
    </cfRule>
    <cfRule type="expression" dxfId="3165" priority="6742">
      <formula>#REF!="Change"</formula>
    </cfRule>
  </conditionalFormatting>
  <conditionalFormatting sqref="C134:C136">
    <cfRule type="expression" priority="6735">
      <formula>#REF!=""</formula>
    </cfRule>
    <cfRule type="expression" dxfId="3164" priority="6736">
      <formula>#REF!="Add"</formula>
    </cfRule>
    <cfRule type="expression" dxfId="3163" priority="6737">
      <formula>#REF!="Delete"</formula>
    </cfRule>
    <cfRule type="expression" dxfId="3162" priority="6738">
      <formula>#REF!="Change"</formula>
    </cfRule>
  </conditionalFormatting>
  <conditionalFormatting sqref="C141:C144">
    <cfRule type="expression" dxfId="3161" priority="6710">
      <formula>#REF!="Delete"</formula>
    </cfRule>
    <cfRule type="expression" dxfId="3160" priority="6711">
      <formula>#REF!="Add"</formula>
    </cfRule>
    <cfRule type="expression" dxfId="3159" priority="6712">
      <formula>#REF!="Change"</formula>
    </cfRule>
  </conditionalFormatting>
  <conditionalFormatting sqref="D142 B141:B142 F141:H142 F143:G144">
    <cfRule type="expression" priority="6728">
      <formula>#REF!=""</formula>
    </cfRule>
    <cfRule type="expression" dxfId="3158" priority="6729">
      <formula>#REF!="Add"</formula>
    </cfRule>
    <cfRule type="expression" dxfId="3157" priority="6730">
      <formula>#REF!="Remove"</formula>
    </cfRule>
    <cfRule type="expression" dxfId="3156" priority="6731">
      <formula>#REF!="Change"</formula>
    </cfRule>
  </conditionalFormatting>
  <conditionalFormatting sqref="D142 B141:B142 F141:H142 F143:G144">
    <cfRule type="expression" priority="6724">
      <formula>#REF!=""</formula>
    </cfRule>
    <cfRule type="expression" dxfId="3155" priority="6725">
      <formula>#REF!="Add"</formula>
    </cfRule>
    <cfRule type="expression" dxfId="3154" priority="6726">
      <formula>#REF!="Delete"</formula>
    </cfRule>
    <cfRule type="expression" dxfId="3153" priority="6727">
      <formula>#REF!="Change"</formula>
    </cfRule>
  </conditionalFormatting>
  <conditionalFormatting sqref="D142 B141:B142 F141:H142 F143:G144">
    <cfRule type="expression" dxfId="3152" priority="6721">
      <formula>#REF!="Delete"</formula>
    </cfRule>
    <cfRule type="expression" dxfId="3151" priority="6722">
      <formula>#REF!="Add"</formula>
    </cfRule>
    <cfRule type="expression" dxfId="3150" priority="6723">
      <formula>#REF!="Change"</formula>
    </cfRule>
  </conditionalFormatting>
  <conditionalFormatting sqref="C141:C144">
    <cfRule type="expression" priority="6717">
      <formula>#REF!=""</formula>
    </cfRule>
    <cfRule type="expression" dxfId="3149" priority="6718">
      <formula>#REF!="Add"</formula>
    </cfRule>
    <cfRule type="expression" dxfId="3148" priority="6719">
      <formula>#REF!="Remove"</formula>
    </cfRule>
    <cfRule type="expression" dxfId="3147" priority="6720">
      <formula>#REF!="Change"</formula>
    </cfRule>
  </conditionalFormatting>
  <conditionalFormatting sqref="C141:C144">
    <cfRule type="expression" priority="6713">
      <formula>#REF!=""</formula>
    </cfRule>
    <cfRule type="expression" dxfId="3146" priority="6714">
      <formula>#REF!="Add"</formula>
    </cfRule>
    <cfRule type="expression" dxfId="3145" priority="6715">
      <formula>#REF!="Delete"</formula>
    </cfRule>
    <cfRule type="expression" dxfId="3144" priority="6716">
      <formula>#REF!="Change"</formula>
    </cfRule>
  </conditionalFormatting>
  <conditionalFormatting sqref="B149:B150">
    <cfRule type="expression" priority="6706">
      <formula>#REF!=""</formula>
    </cfRule>
    <cfRule type="expression" dxfId="3143" priority="6707">
      <formula>#REF!="Add"</formula>
    </cfRule>
    <cfRule type="expression" dxfId="3142" priority="6708">
      <formula>#REF!="Remove"</formula>
    </cfRule>
    <cfRule type="expression" dxfId="3141" priority="6709">
      <formula>#REF!="Change"</formula>
    </cfRule>
  </conditionalFormatting>
  <conditionalFormatting sqref="F149:G150">
    <cfRule type="expression" priority="6702">
      <formula>#REF!=""</formula>
    </cfRule>
    <cfRule type="expression" dxfId="3140" priority="6703">
      <formula>#REF!="Add"</formula>
    </cfRule>
    <cfRule type="expression" dxfId="3139" priority="6704">
      <formula>#REF!="Delete"</formula>
    </cfRule>
    <cfRule type="expression" dxfId="3138" priority="6705">
      <formula>#REF!="Change"</formula>
    </cfRule>
  </conditionalFormatting>
  <conditionalFormatting sqref="F149:G150">
    <cfRule type="expression" priority="6698">
      <formula>#REF!=""</formula>
    </cfRule>
    <cfRule type="expression" dxfId="3137" priority="6699">
      <formula>#REF!="Add"</formula>
    </cfRule>
    <cfRule type="expression" dxfId="3136" priority="6700">
      <formula>#REF!="Remove"</formula>
    </cfRule>
    <cfRule type="expression" dxfId="3135" priority="6701">
      <formula>#REF!="Change"</formula>
    </cfRule>
  </conditionalFormatting>
  <conditionalFormatting sqref="F149:G150">
    <cfRule type="expression" dxfId="3134" priority="6695">
      <formula>#REF!="Delete"</formula>
    </cfRule>
    <cfRule type="expression" dxfId="3133" priority="6696">
      <formula>#REF!="Add"</formula>
    </cfRule>
    <cfRule type="expression" dxfId="3132" priority="6697">
      <formula>#REF!="Change"</formula>
    </cfRule>
  </conditionalFormatting>
  <conditionalFormatting sqref="E141">
    <cfRule type="expression" priority="6691">
      <formula>#REF!=""</formula>
    </cfRule>
    <cfRule type="expression" dxfId="3131" priority="6692">
      <formula>#REF!="Add"</formula>
    </cfRule>
    <cfRule type="expression" dxfId="3130" priority="6693">
      <formula>#REF!="Remove"</formula>
    </cfRule>
    <cfRule type="expression" dxfId="3129" priority="6694">
      <formula>#REF!="Change"</formula>
    </cfRule>
  </conditionalFormatting>
  <conditionalFormatting sqref="E141">
    <cfRule type="expression" priority="6687">
      <formula>#REF!=""</formula>
    </cfRule>
    <cfRule type="expression" dxfId="3128" priority="6688">
      <formula>#REF!="Add"</formula>
    </cfRule>
    <cfRule type="expression" dxfId="3127" priority="6689">
      <formula>#REF!="Delete"</formula>
    </cfRule>
    <cfRule type="expression" dxfId="3126" priority="6690">
      <formula>#REF!="Change"</formula>
    </cfRule>
  </conditionalFormatting>
  <conditionalFormatting sqref="E141">
    <cfRule type="expression" dxfId="3125" priority="6684">
      <formula>#REF!="Delete"</formula>
    </cfRule>
    <cfRule type="expression" dxfId="3124" priority="6685">
      <formula>#REF!="Add"</formula>
    </cfRule>
    <cfRule type="expression" dxfId="3123" priority="6686">
      <formula>#REF!="Change"</formula>
    </cfRule>
  </conditionalFormatting>
  <conditionalFormatting sqref="E142:E144">
    <cfRule type="expression" priority="6680">
      <formula>#REF!=""</formula>
    </cfRule>
    <cfRule type="expression" dxfId="3122" priority="6681">
      <formula>#REF!="Add"</formula>
    </cfRule>
    <cfRule type="expression" dxfId="3121" priority="6682">
      <formula>#REF!="Remove"</formula>
    </cfRule>
    <cfRule type="expression" dxfId="3120" priority="6683">
      <formula>#REF!="Change"</formula>
    </cfRule>
  </conditionalFormatting>
  <conditionalFormatting sqref="E142:E144">
    <cfRule type="expression" priority="6676">
      <formula>#REF!=""</formula>
    </cfRule>
    <cfRule type="expression" dxfId="3119" priority="6677">
      <formula>#REF!="Add"</formula>
    </cfRule>
    <cfRule type="expression" dxfId="3118" priority="6678">
      <formula>#REF!="Delete"</formula>
    </cfRule>
    <cfRule type="expression" dxfId="3117" priority="6679">
      <formula>#REF!="Change"</formula>
    </cfRule>
  </conditionalFormatting>
  <conditionalFormatting sqref="E142:E144">
    <cfRule type="expression" dxfId="3116" priority="6673">
      <formula>#REF!="Delete"</formula>
    </cfRule>
    <cfRule type="expression" dxfId="3115" priority="6674">
      <formula>#REF!="Add"</formula>
    </cfRule>
    <cfRule type="expression" dxfId="3114" priority="6675">
      <formula>#REF!="Change"</formula>
    </cfRule>
  </conditionalFormatting>
  <conditionalFormatting sqref="E149">
    <cfRule type="expression" priority="6669">
      <formula>#REF!=""</formula>
    </cfRule>
    <cfRule type="expression" dxfId="3113" priority="6670">
      <formula>#REF!="Add"</formula>
    </cfRule>
    <cfRule type="expression" dxfId="3112" priority="6671">
      <formula>#REF!="Remove"</formula>
    </cfRule>
    <cfRule type="expression" dxfId="3111" priority="6672">
      <formula>#REF!="Change"</formula>
    </cfRule>
  </conditionalFormatting>
  <conditionalFormatting sqref="E149">
    <cfRule type="expression" priority="6665">
      <formula>#REF!=""</formula>
    </cfRule>
    <cfRule type="expression" dxfId="3110" priority="6666">
      <formula>#REF!="Add"</formula>
    </cfRule>
    <cfRule type="expression" dxfId="3109" priority="6667">
      <formula>#REF!="Delete"</formula>
    </cfRule>
    <cfRule type="expression" dxfId="3108" priority="6668">
      <formula>#REF!="Change"</formula>
    </cfRule>
  </conditionalFormatting>
  <conditionalFormatting sqref="E149">
    <cfRule type="expression" dxfId="3107" priority="6662">
      <formula>#REF!="Delete"</formula>
    </cfRule>
    <cfRule type="expression" dxfId="3106" priority="6663">
      <formula>#REF!="Add"</formula>
    </cfRule>
    <cfRule type="expression" dxfId="3105" priority="6664">
      <formula>#REF!="Change"</formula>
    </cfRule>
  </conditionalFormatting>
  <conditionalFormatting sqref="E150">
    <cfRule type="expression" priority="6658">
      <formula>#REF!=""</formula>
    </cfRule>
    <cfRule type="expression" dxfId="3104" priority="6659">
      <formula>#REF!="Add"</formula>
    </cfRule>
    <cfRule type="expression" dxfId="3103" priority="6660">
      <formula>#REF!="Remove"</formula>
    </cfRule>
    <cfRule type="expression" dxfId="3102" priority="6661">
      <formula>#REF!="Change"</formula>
    </cfRule>
  </conditionalFormatting>
  <conditionalFormatting sqref="E150">
    <cfRule type="expression" priority="6654">
      <formula>#REF!=""</formula>
    </cfRule>
    <cfRule type="expression" dxfId="3101" priority="6655">
      <formula>#REF!="Add"</formula>
    </cfRule>
    <cfRule type="expression" dxfId="3100" priority="6656">
      <formula>#REF!="Delete"</formula>
    </cfRule>
    <cfRule type="expression" dxfId="3099" priority="6657">
      <formula>#REF!="Change"</formula>
    </cfRule>
  </conditionalFormatting>
  <conditionalFormatting sqref="E150">
    <cfRule type="expression" dxfId="3098" priority="6651">
      <formula>#REF!="Delete"</formula>
    </cfRule>
    <cfRule type="expression" dxfId="3097" priority="6652">
      <formula>#REF!="Add"</formula>
    </cfRule>
    <cfRule type="expression" dxfId="3096" priority="6653">
      <formula>#REF!="Change"</formula>
    </cfRule>
  </conditionalFormatting>
  <conditionalFormatting sqref="B115:B116">
    <cfRule type="expression" priority="6614">
      <formula>#REF!=""</formula>
    </cfRule>
    <cfRule type="expression" dxfId="3095" priority="6615">
      <formula>#REF!="Add"</formula>
    </cfRule>
    <cfRule type="expression" dxfId="3094" priority="6616">
      <formula>#REF!="Remove"</formula>
    </cfRule>
    <cfRule type="expression" dxfId="3093" priority="6617">
      <formula>#REF!="Change"</formula>
    </cfRule>
  </conditionalFormatting>
  <conditionalFormatting sqref="G115:G116 I115">
    <cfRule type="expression" priority="6610">
      <formula>#REF!=""</formula>
    </cfRule>
    <cfRule type="expression" dxfId="3092" priority="6611">
      <formula>#REF!="Add"</formula>
    </cfRule>
    <cfRule type="expression" dxfId="3091" priority="6612">
      <formula>#REF!="Delete"</formula>
    </cfRule>
    <cfRule type="expression" dxfId="3090" priority="6613">
      <formula>#REF!="Change"</formula>
    </cfRule>
  </conditionalFormatting>
  <conditionalFormatting sqref="G115:G116 I115">
    <cfRule type="expression" priority="6606">
      <formula>#REF!=""</formula>
    </cfRule>
    <cfRule type="expression" dxfId="3089" priority="6607">
      <formula>#REF!="Add"</formula>
    </cfRule>
    <cfRule type="expression" dxfId="3088" priority="6608">
      <formula>#REF!="Remove"</formula>
    </cfRule>
    <cfRule type="expression" dxfId="3087" priority="6609">
      <formula>#REF!="Change"</formula>
    </cfRule>
  </conditionalFormatting>
  <conditionalFormatting sqref="G115:G116 I115">
    <cfRule type="expression" dxfId="3086" priority="6603">
      <formula>#REF!="Delete"</formula>
    </cfRule>
    <cfRule type="expression" dxfId="3085" priority="6604">
      <formula>#REF!="Add"</formula>
    </cfRule>
    <cfRule type="expression" dxfId="3084" priority="6605">
      <formula>#REF!="Change"</formula>
    </cfRule>
  </conditionalFormatting>
  <conditionalFormatting sqref="E115:F116">
    <cfRule type="expression" priority="6599">
      <formula>#REF!=""</formula>
    </cfRule>
    <cfRule type="expression" dxfId="3083" priority="6600">
      <formula>#REF!="Add"</formula>
    </cfRule>
    <cfRule type="expression" dxfId="3082" priority="6601">
      <formula>#REF!="Delete"</formula>
    </cfRule>
    <cfRule type="expression" dxfId="3081" priority="6602">
      <formula>#REF!="Change"</formula>
    </cfRule>
  </conditionalFormatting>
  <conditionalFormatting sqref="E115:F116">
    <cfRule type="expression" priority="6595">
      <formula>#REF!=""</formula>
    </cfRule>
    <cfRule type="expression" dxfId="3080" priority="6596">
      <formula>#REF!="Add"</formula>
    </cfRule>
    <cfRule type="expression" dxfId="3079" priority="6597">
      <formula>#REF!="Remove"</formula>
    </cfRule>
    <cfRule type="expression" dxfId="3078" priority="6598">
      <formula>#REF!="Change"</formula>
    </cfRule>
  </conditionalFormatting>
  <conditionalFormatting sqref="E115:F116">
    <cfRule type="expression" dxfId="3077" priority="6592">
      <formula>#REF!="Delete"</formula>
    </cfRule>
    <cfRule type="expression" dxfId="3076" priority="6593">
      <formula>#REF!="Add"</formula>
    </cfRule>
    <cfRule type="expression" dxfId="3075" priority="6594">
      <formula>#REF!="Change"</formula>
    </cfRule>
  </conditionalFormatting>
  <conditionalFormatting sqref="H115:H116">
    <cfRule type="expression" priority="6588">
      <formula>#REF!=""</formula>
    </cfRule>
    <cfRule type="expression" dxfId="3074" priority="6589">
      <formula>#REF!="Add"</formula>
    </cfRule>
    <cfRule type="expression" dxfId="3073" priority="6590">
      <formula>#REF!="Remove"</formula>
    </cfRule>
    <cfRule type="expression" dxfId="3072" priority="6591">
      <formula>#REF!="Change"</formula>
    </cfRule>
  </conditionalFormatting>
  <conditionalFormatting sqref="H115:H116">
    <cfRule type="expression" priority="6584">
      <formula>#REF!=""</formula>
    </cfRule>
    <cfRule type="expression" dxfId="3071" priority="6585">
      <formula>#REF!="Add"</formula>
    </cfRule>
    <cfRule type="expression" dxfId="3070" priority="6586">
      <formula>#REF!="Delete"</formula>
    </cfRule>
    <cfRule type="expression" dxfId="3069" priority="6587">
      <formula>#REF!="Change"</formula>
    </cfRule>
  </conditionalFormatting>
  <conditionalFormatting sqref="H115:H116">
    <cfRule type="expression" dxfId="3068" priority="6581">
      <formula>#REF!="Delete"</formula>
    </cfRule>
    <cfRule type="expression" dxfId="3067" priority="6582">
      <formula>#REF!="Add"</formula>
    </cfRule>
    <cfRule type="expression" dxfId="3066" priority="6583">
      <formula>#REF!="Change"</formula>
    </cfRule>
  </conditionalFormatting>
  <conditionalFormatting sqref="B33:B34">
    <cfRule type="expression" priority="6573">
      <formula>#REF!=""</formula>
    </cfRule>
    <cfRule type="expression" dxfId="3065" priority="6574">
      <formula>#REF!="Add"</formula>
    </cfRule>
    <cfRule type="expression" dxfId="3064" priority="6575">
      <formula>#REF!="Remove"</formula>
    </cfRule>
    <cfRule type="expression" dxfId="3063" priority="6576">
      <formula>#REF!="Change"</formula>
    </cfRule>
  </conditionalFormatting>
  <conditionalFormatting sqref="B61 D61:H61">
    <cfRule type="expression" priority="6569">
      <formula>#REF!=""</formula>
    </cfRule>
    <cfRule type="expression" dxfId="3062" priority="6570">
      <formula>#REF!="Add"</formula>
    </cfRule>
    <cfRule type="expression" dxfId="3061" priority="6571">
      <formula>#REF!="Remove"</formula>
    </cfRule>
    <cfRule type="expression" dxfId="3060" priority="6572">
      <formula>#REF!="Change"</formula>
    </cfRule>
  </conditionalFormatting>
  <conditionalFormatting sqref="B61 D61:H61">
    <cfRule type="expression" priority="6565">
      <formula>#REF!=""</formula>
    </cfRule>
    <cfRule type="expression" dxfId="3059" priority="6566">
      <formula>#REF!="Add"</formula>
    </cfRule>
    <cfRule type="expression" dxfId="3058" priority="6567">
      <formula>#REF!="Delete"</formula>
    </cfRule>
    <cfRule type="expression" dxfId="3057" priority="6568">
      <formula>#REF!="Change"</formula>
    </cfRule>
  </conditionalFormatting>
  <conditionalFormatting sqref="B61 D61:H61">
    <cfRule type="expression" dxfId="3056" priority="6562">
      <formula>#REF!="Delete"</formula>
    </cfRule>
    <cfRule type="expression" dxfId="3055" priority="6563">
      <formula>#REF!="Add"</formula>
    </cfRule>
    <cfRule type="expression" dxfId="3054" priority="6564">
      <formula>#REF!="Change"</formula>
    </cfRule>
  </conditionalFormatting>
  <conditionalFormatting sqref="B174 D174:H174">
    <cfRule type="expression" dxfId="3053" priority="6551">
      <formula>#REF!="Delete"</formula>
    </cfRule>
    <cfRule type="expression" dxfId="3052" priority="6552">
      <formula>#REF!="Add"</formula>
    </cfRule>
    <cfRule type="expression" dxfId="3051" priority="6553">
      <formula>#REF!="Change"</formula>
    </cfRule>
  </conditionalFormatting>
  <conditionalFormatting sqref="B174 D174:H174">
    <cfRule type="expression" priority="6558">
      <formula>#REF!=""</formula>
    </cfRule>
    <cfRule type="expression" dxfId="3050" priority="6559">
      <formula>#REF!="Add"</formula>
    </cfRule>
    <cfRule type="expression" dxfId="3049" priority="6560">
      <formula>#REF!="Remove"</formula>
    </cfRule>
    <cfRule type="expression" dxfId="3048" priority="6561">
      <formula>#REF!="Change"</formula>
    </cfRule>
  </conditionalFormatting>
  <conditionalFormatting sqref="B174 D174:H174">
    <cfRule type="expression" priority="6554">
      <formula>#REF!=""</formula>
    </cfRule>
    <cfRule type="expression" dxfId="3047" priority="6555">
      <formula>#REF!="Add"</formula>
    </cfRule>
    <cfRule type="expression" dxfId="3046" priority="6556">
      <formula>#REF!="Delete"</formula>
    </cfRule>
    <cfRule type="expression" dxfId="3045" priority="6557">
      <formula>#REF!="Change"</formula>
    </cfRule>
  </conditionalFormatting>
  <conditionalFormatting sqref="C174">
    <cfRule type="expression" priority="6547">
      <formula>#REF!=""</formula>
    </cfRule>
    <cfRule type="expression" dxfId="3044" priority="6548">
      <formula>#REF!="Add"</formula>
    </cfRule>
    <cfRule type="expression" dxfId="3043" priority="6549">
      <formula>#REF!="Remove"</formula>
    </cfRule>
    <cfRule type="expression" dxfId="3042" priority="6550">
      <formula>#REF!="Change"</formula>
    </cfRule>
  </conditionalFormatting>
  <conditionalFormatting sqref="C174">
    <cfRule type="expression" priority="6543">
      <formula>#REF!=""</formula>
    </cfRule>
    <cfRule type="expression" dxfId="3041" priority="6544">
      <formula>#REF!="Add"</formula>
    </cfRule>
    <cfRule type="expression" dxfId="3040" priority="6545">
      <formula>#REF!="Delete"</formula>
    </cfRule>
    <cfRule type="expression" dxfId="3039" priority="6546">
      <formula>#REF!="Change"</formula>
    </cfRule>
  </conditionalFormatting>
  <conditionalFormatting sqref="C174">
    <cfRule type="expression" dxfId="3038" priority="6540">
      <formula>#REF!="Delete"</formula>
    </cfRule>
    <cfRule type="expression" dxfId="3037" priority="6541">
      <formula>#REF!="Add"</formula>
    </cfRule>
    <cfRule type="expression" dxfId="3036" priority="6542">
      <formula>#REF!="Change"</formula>
    </cfRule>
  </conditionalFormatting>
  <conditionalFormatting sqref="D167:G167">
    <cfRule type="expression" priority="6448">
      <formula>#REF!=""</formula>
    </cfRule>
    <cfRule type="expression" dxfId="3035" priority="6449">
      <formula>#REF!="Add"</formula>
    </cfRule>
    <cfRule type="expression" dxfId="3034" priority="6450">
      <formula>#REF!="Remove"</formula>
    </cfRule>
    <cfRule type="expression" dxfId="3033" priority="6451">
      <formula>#REF!="Change"</formula>
    </cfRule>
  </conditionalFormatting>
  <conditionalFormatting sqref="D167:G167">
    <cfRule type="expression" priority="6444">
      <formula>#REF!=""</formula>
    </cfRule>
    <cfRule type="expression" dxfId="3032" priority="6445">
      <formula>#REF!="Add"</formula>
    </cfRule>
    <cfRule type="expression" dxfId="3031" priority="6446">
      <formula>#REF!="Delete"</formula>
    </cfRule>
    <cfRule type="expression" dxfId="3030" priority="6447">
      <formula>#REF!="Change"</formula>
    </cfRule>
  </conditionalFormatting>
  <conditionalFormatting sqref="D167:G167">
    <cfRule type="expression" dxfId="3029" priority="6441">
      <formula>#REF!="Delete"</formula>
    </cfRule>
    <cfRule type="expression" dxfId="3028" priority="6442">
      <formula>#REF!="Add"</formula>
    </cfRule>
    <cfRule type="expression" dxfId="3027" priority="6443">
      <formula>#REF!="Change"</formula>
    </cfRule>
  </conditionalFormatting>
  <conditionalFormatting sqref="I149">
    <cfRule type="expression" dxfId="3026" priority="6496">
      <formula>#REF!="Delete"</formula>
    </cfRule>
    <cfRule type="expression" dxfId="3025" priority="6497">
      <formula>#REF!="Add"</formula>
    </cfRule>
    <cfRule type="expression" dxfId="3024" priority="6498">
      <formula>#REF!="Change"</formula>
    </cfRule>
  </conditionalFormatting>
  <conditionalFormatting sqref="I149">
    <cfRule type="expression" priority="6503">
      <formula>#REF!=""</formula>
    </cfRule>
    <cfRule type="expression" dxfId="3023" priority="6504">
      <formula>#REF!="Add"</formula>
    </cfRule>
    <cfRule type="expression" dxfId="3022" priority="6505">
      <formula>#REF!="Delete"</formula>
    </cfRule>
    <cfRule type="expression" dxfId="3021" priority="6506">
      <formula>#REF!="Change"</formula>
    </cfRule>
  </conditionalFormatting>
  <conditionalFormatting sqref="I149">
    <cfRule type="expression" priority="6499">
      <formula>#REF!=""</formula>
    </cfRule>
    <cfRule type="expression" dxfId="3020" priority="6500">
      <formula>#REF!="Add"</formula>
    </cfRule>
    <cfRule type="expression" dxfId="3019" priority="6501">
      <formula>#REF!="Remove"</formula>
    </cfRule>
    <cfRule type="expression" dxfId="3018" priority="6502">
      <formula>#REF!="Change"</formula>
    </cfRule>
  </conditionalFormatting>
  <conditionalFormatting sqref="B163:B164">
    <cfRule type="expression" priority="6492">
      <formula>#REF!=""</formula>
    </cfRule>
    <cfRule type="expression" dxfId="3017" priority="6493">
      <formula>#REF!="Add"</formula>
    </cfRule>
    <cfRule type="expression" dxfId="3016" priority="6494">
      <formula>#REF!="Delete"</formula>
    </cfRule>
    <cfRule type="expression" dxfId="3015" priority="6495">
      <formula>#REF!="Change"</formula>
    </cfRule>
  </conditionalFormatting>
  <conditionalFormatting sqref="B163:B164">
    <cfRule type="expression" priority="6488">
      <formula>#REF!=""</formula>
    </cfRule>
    <cfRule type="expression" dxfId="3014" priority="6489">
      <formula>#REF!="Add"</formula>
    </cfRule>
    <cfRule type="expression" dxfId="3013" priority="6490">
      <formula>#REF!="Remove"</formula>
    </cfRule>
    <cfRule type="expression" dxfId="3012" priority="6491">
      <formula>#REF!="Change"</formula>
    </cfRule>
  </conditionalFormatting>
  <conditionalFormatting sqref="B163:B164">
    <cfRule type="expression" dxfId="3011" priority="6485">
      <formula>#REF!="Delete"</formula>
    </cfRule>
    <cfRule type="expression" dxfId="3010" priority="6486">
      <formula>#REF!="Add"</formula>
    </cfRule>
    <cfRule type="expression" dxfId="3009" priority="6487">
      <formula>#REF!="Change"</formula>
    </cfRule>
  </conditionalFormatting>
  <conditionalFormatting sqref="C163:C164">
    <cfRule type="expression" dxfId="3008" priority="6463">
      <formula>#REF!="Delete"</formula>
    </cfRule>
    <cfRule type="expression" dxfId="3007" priority="6464">
      <formula>#REF!="Add"</formula>
    </cfRule>
    <cfRule type="expression" dxfId="3006" priority="6465">
      <formula>#REF!="Change"</formula>
    </cfRule>
  </conditionalFormatting>
  <conditionalFormatting sqref="D163:H164">
    <cfRule type="expression" priority="6481">
      <formula>#REF!=""</formula>
    </cfRule>
    <cfRule type="expression" dxfId="3005" priority="6482">
      <formula>#REF!="Add"</formula>
    </cfRule>
    <cfRule type="expression" dxfId="3004" priority="6483">
      <formula>#REF!="Remove"</formula>
    </cfRule>
    <cfRule type="expression" dxfId="3003" priority="6484">
      <formula>#REF!="Change"</formula>
    </cfRule>
  </conditionalFormatting>
  <conditionalFormatting sqref="D163:H164">
    <cfRule type="expression" priority="6477">
      <formula>#REF!=""</formula>
    </cfRule>
    <cfRule type="expression" dxfId="3002" priority="6478">
      <formula>#REF!="Add"</formula>
    </cfRule>
    <cfRule type="expression" dxfId="3001" priority="6479">
      <formula>#REF!="Delete"</formula>
    </cfRule>
    <cfRule type="expression" dxfId="3000" priority="6480">
      <formula>#REF!="Change"</formula>
    </cfRule>
  </conditionalFormatting>
  <conditionalFormatting sqref="D163:H164">
    <cfRule type="expression" dxfId="2999" priority="6474">
      <formula>#REF!="Delete"</formula>
    </cfRule>
    <cfRule type="expression" dxfId="2998" priority="6475">
      <formula>#REF!="Add"</formula>
    </cfRule>
    <cfRule type="expression" dxfId="2997" priority="6476">
      <formula>#REF!="Change"</formula>
    </cfRule>
  </conditionalFormatting>
  <conditionalFormatting sqref="C163:C164">
    <cfRule type="expression" priority="6470">
      <formula>#REF!=""</formula>
    </cfRule>
    <cfRule type="expression" dxfId="2996" priority="6471">
      <formula>#REF!="Add"</formula>
    </cfRule>
    <cfRule type="expression" dxfId="2995" priority="6472">
      <formula>#REF!="Remove"</formula>
    </cfRule>
    <cfRule type="expression" dxfId="2994" priority="6473">
      <formula>#REF!="Change"</formula>
    </cfRule>
  </conditionalFormatting>
  <conditionalFormatting sqref="C163:C164">
    <cfRule type="expression" priority="6466">
      <formula>#REF!=""</formula>
    </cfRule>
    <cfRule type="expression" dxfId="2993" priority="6467">
      <formula>#REF!="Add"</formula>
    </cfRule>
    <cfRule type="expression" dxfId="2992" priority="6468">
      <formula>#REF!="Delete"</formula>
    </cfRule>
    <cfRule type="expression" dxfId="2991" priority="6469">
      <formula>#REF!="Change"</formula>
    </cfRule>
  </conditionalFormatting>
  <conditionalFormatting sqref="B167">
    <cfRule type="expression" priority="6459">
      <formula>#REF!=""</formula>
    </cfRule>
    <cfRule type="expression" dxfId="2990" priority="6460">
      <formula>#REF!="Add"</formula>
    </cfRule>
    <cfRule type="expression" dxfId="2989" priority="6461">
      <formula>#REF!="Delete"</formula>
    </cfRule>
    <cfRule type="expression" dxfId="2988" priority="6462">
      <formula>#REF!="Change"</formula>
    </cfRule>
  </conditionalFormatting>
  <conditionalFormatting sqref="B167">
    <cfRule type="expression" priority="6455">
      <formula>#REF!=""</formula>
    </cfRule>
    <cfRule type="expression" dxfId="2987" priority="6456">
      <formula>#REF!="Add"</formula>
    </cfRule>
    <cfRule type="expression" dxfId="2986" priority="6457">
      <formula>#REF!="Remove"</formula>
    </cfRule>
    <cfRule type="expression" dxfId="2985" priority="6458">
      <formula>#REF!="Change"</formula>
    </cfRule>
  </conditionalFormatting>
  <conditionalFormatting sqref="B167">
    <cfRule type="expression" dxfId="2984" priority="6452">
      <formula>#REF!="Delete"</formula>
    </cfRule>
    <cfRule type="expression" dxfId="2983" priority="6453">
      <formula>#REF!="Add"</formula>
    </cfRule>
    <cfRule type="expression" dxfId="2982" priority="6454">
      <formula>#REF!="Change"</formula>
    </cfRule>
  </conditionalFormatting>
  <conditionalFormatting sqref="C167">
    <cfRule type="expression" dxfId="2981" priority="6430">
      <formula>#REF!="Delete"</formula>
    </cfRule>
    <cfRule type="expression" dxfId="2980" priority="6431">
      <formula>#REF!="Add"</formula>
    </cfRule>
    <cfRule type="expression" dxfId="2979" priority="6432">
      <formula>#REF!="Change"</formula>
    </cfRule>
  </conditionalFormatting>
  <conditionalFormatting sqref="C167">
    <cfRule type="expression" priority="6437">
      <formula>#REF!=""</formula>
    </cfRule>
    <cfRule type="expression" dxfId="2978" priority="6438">
      <formula>#REF!="Add"</formula>
    </cfRule>
    <cfRule type="expression" dxfId="2977" priority="6439">
      <formula>#REF!="Remove"</formula>
    </cfRule>
    <cfRule type="expression" dxfId="2976" priority="6440">
      <formula>#REF!="Change"</formula>
    </cfRule>
  </conditionalFormatting>
  <conditionalFormatting sqref="C167">
    <cfRule type="expression" priority="6433">
      <formula>#REF!=""</formula>
    </cfRule>
    <cfRule type="expression" dxfId="2975" priority="6434">
      <formula>#REF!="Add"</formula>
    </cfRule>
    <cfRule type="expression" dxfId="2974" priority="6435">
      <formula>#REF!="Delete"</formula>
    </cfRule>
    <cfRule type="expression" dxfId="2973" priority="6436">
      <formula>#REF!="Change"</formula>
    </cfRule>
  </conditionalFormatting>
  <conditionalFormatting sqref="H167">
    <cfRule type="expression" priority="6426">
      <formula>#REF!=""</formula>
    </cfRule>
    <cfRule type="expression" dxfId="2972" priority="6427">
      <formula>#REF!="Add"</formula>
    </cfRule>
    <cfRule type="expression" dxfId="2971" priority="6428">
      <formula>#REF!="Remove"</formula>
    </cfRule>
    <cfRule type="expression" dxfId="2970" priority="6429">
      <formula>#REF!="Change"</formula>
    </cfRule>
  </conditionalFormatting>
  <conditionalFormatting sqref="H167">
    <cfRule type="expression" priority="6422">
      <formula>#REF!=""</formula>
    </cfRule>
    <cfRule type="expression" dxfId="2969" priority="6423">
      <formula>#REF!="Add"</formula>
    </cfRule>
    <cfRule type="expression" dxfId="2968" priority="6424">
      <formula>#REF!="Delete"</formula>
    </cfRule>
    <cfRule type="expression" dxfId="2967" priority="6425">
      <formula>#REF!="Change"</formula>
    </cfRule>
  </conditionalFormatting>
  <conditionalFormatting sqref="H167">
    <cfRule type="expression" dxfId="2966" priority="6419">
      <formula>#REF!="Delete"</formula>
    </cfRule>
    <cfRule type="expression" dxfId="2965" priority="6420">
      <formula>#REF!="Add"</formula>
    </cfRule>
    <cfRule type="expression" dxfId="2964" priority="6421">
      <formula>#REF!="Change"</formula>
    </cfRule>
  </conditionalFormatting>
  <conditionalFormatting sqref="I150">
    <cfRule type="expression" priority="6415">
      <formula>#REF!=""</formula>
    </cfRule>
    <cfRule type="expression" dxfId="2963" priority="6416">
      <formula>#REF!="Add"</formula>
    </cfRule>
    <cfRule type="expression" dxfId="2962" priority="6417">
      <formula>#REF!="Delete"</formula>
    </cfRule>
    <cfRule type="expression" dxfId="2961" priority="6418">
      <formula>#REF!="Change"</formula>
    </cfRule>
  </conditionalFormatting>
  <conditionalFormatting sqref="I150">
    <cfRule type="expression" priority="6411">
      <formula>#REF!=""</formula>
    </cfRule>
    <cfRule type="expression" dxfId="2960" priority="6412">
      <formula>#REF!="Add"</formula>
    </cfRule>
    <cfRule type="expression" dxfId="2959" priority="6413">
      <formula>#REF!="Remove"</formula>
    </cfRule>
    <cfRule type="expression" dxfId="2958" priority="6414">
      <formula>#REF!="Change"</formula>
    </cfRule>
  </conditionalFormatting>
  <conditionalFormatting sqref="I150">
    <cfRule type="expression" dxfId="2957" priority="6408">
      <formula>#REF!="Delete"</formula>
    </cfRule>
    <cfRule type="expression" dxfId="2956" priority="6409">
      <formula>#REF!="Add"</formula>
    </cfRule>
    <cfRule type="expression" dxfId="2955" priority="6410">
      <formula>#REF!="Change"</formula>
    </cfRule>
  </conditionalFormatting>
  <conditionalFormatting sqref="B90">
    <cfRule type="expression" priority="6363">
      <formula>#REF!=""</formula>
    </cfRule>
    <cfRule type="expression" dxfId="2954" priority="6364">
      <formula>#REF!="Add"</formula>
    </cfRule>
    <cfRule type="expression" dxfId="2953" priority="6365">
      <formula>#REF!="Remove"</formula>
    </cfRule>
    <cfRule type="expression" dxfId="2952" priority="6366">
      <formula>#REF!="Change"</formula>
    </cfRule>
  </conditionalFormatting>
  <conditionalFormatting sqref="B87">
    <cfRule type="expression" priority="6378">
      <formula>#REF!=""</formula>
    </cfRule>
    <cfRule type="expression" dxfId="2951" priority="6379">
      <formula>#REF!="Add"</formula>
    </cfRule>
    <cfRule type="expression" dxfId="2950" priority="6380">
      <formula>#REF!="Remove"</formula>
    </cfRule>
    <cfRule type="expression" dxfId="2949" priority="6381">
      <formula>#REF!="Change"</formula>
    </cfRule>
  </conditionalFormatting>
  <conditionalFormatting sqref="B87 D87:H87 D88:G88">
    <cfRule type="expression" priority="6374">
      <formula>#REF!=""</formula>
    </cfRule>
    <cfRule type="expression" dxfId="2948" priority="6375">
      <formula>#REF!="Add"</formula>
    </cfRule>
    <cfRule type="expression" dxfId="2947" priority="6376">
      <formula>#REF!="Delete"</formula>
    </cfRule>
    <cfRule type="expression" dxfId="2946" priority="6377">
      <formula>#REF!="Change"</formula>
    </cfRule>
  </conditionalFormatting>
  <conditionalFormatting sqref="D87:H87 D88:G88">
    <cfRule type="expression" priority="6370">
      <formula>#REF!=""</formula>
    </cfRule>
    <cfRule type="expression" dxfId="2945" priority="6371">
      <formula>#REF!="Add"</formula>
    </cfRule>
    <cfRule type="expression" dxfId="2944" priority="6372">
      <formula>#REF!="Remove"</formula>
    </cfRule>
    <cfRule type="expression" dxfId="2943" priority="6373">
      <formula>#REF!="Change"</formula>
    </cfRule>
  </conditionalFormatting>
  <conditionalFormatting sqref="B87 D87:H87 D88:G88">
    <cfRule type="expression" dxfId="2942" priority="6367">
      <formula>#REF!="Delete"</formula>
    </cfRule>
    <cfRule type="expression" dxfId="2941" priority="6368">
      <formula>#REF!="Add"</formula>
    </cfRule>
    <cfRule type="expression" dxfId="2940" priority="6369">
      <formula>#REF!="Change"</formula>
    </cfRule>
  </conditionalFormatting>
  <conditionalFormatting sqref="B91">
    <cfRule type="expression" priority="6348">
      <formula>#REF!=""</formula>
    </cfRule>
    <cfRule type="expression" dxfId="2939" priority="6349">
      <formula>#REF!="Add"</formula>
    </cfRule>
    <cfRule type="expression" dxfId="2938" priority="6350">
      <formula>#REF!="Remove"</formula>
    </cfRule>
    <cfRule type="expression" dxfId="2937" priority="6351">
      <formula>#REF!="Change"</formula>
    </cfRule>
  </conditionalFormatting>
  <conditionalFormatting sqref="B90 D90:H90">
    <cfRule type="expression" priority="6359">
      <formula>#REF!=""</formula>
    </cfRule>
    <cfRule type="expression" dxfId="2936" priority="6360">
      <formula>#REF!="Add"</formula>
    </cfRule>
    <cfRule type="expression" dxfId="2935" priority="6361">
      <formula>#REF!="Delete"</formula>
    </cfRule>
    <cfRule type="expression" dxfId="2934" priority="6362">
      <formula>#REF!="Change"</formula>
    </cfRule>
  </conditionalFormatting>
  <conditionalFormatting sqref="D90:H90">
    <cfRule type="expression" priority="6355">
      <formula>#REF!=""</formula>
    </cfRule>
    <cfRule type="expression" dxfId="2933" priority="6356">
      <formula>#REF!="Add"</formula>
    </cfRule>
    <cfRule type="expression" dxfId="2932" priority="6357">
      <formula>#REF!="Remove"</formula>
    </cfRule>
    <cfRule type="expression" dxfId="2931" priority="6358">
      <formula>#REF!="Change"</formula>
    </cfRule>
  </conditionalFormatting>
  <conditionalFormatting sqref="B90 D90:H90">
    <cfRule type="expression" dxfId="2930" priority="6352">
      <formula>#REF!="Delete"</formula>
    </cfRule>
    <cfRule type="expression" dxfId="2929" priority="6353">
      <formula>#REF!="Add"</formula>
    </cfRule>
    <cfRule type="expression" dxfId="2928" priority="6354">
      <formula>#REF!="Change"</formula>
    </cfRule>
  </conditionalFormatting>
  <conditionalFormatting sqref="B91 D91:H91">
    <cfRule type="expression" priority="6344">
      <formula>#REF!=""</formula>
    </cfRule>
    <cfRule type="expression" dxfId="2927" priority="6345">
      <formula>#REF!="Add"</formula>
    </cfRule>
    <cfRule type="expression" dxfId="2926" priority="6346">
      <formula>#REF!="Delete"</formula>
    </cfRule>
    <cfRule type="expression" dxfId="2925" priority="6347">
      <formula>#REF!="Change"</formula>
    </cfRule>
  </conditionalFormatting>
  <conditionalFormatting sqref="D91:H91">
    <cfRule type="expression" priority="6340">
      <formula>#REF!=""</formula>
    </cfRule>
    <cfRule type="expression" dxfId="2924" priority="6341">
      <formula>#REF!="Add"</formula>
    </cfRule>
    <cfRule type="expression" dxfId="2923" priority="6342">
      <formula>#REF!="Remove"</formula>
    </cfRule>
    <cfRule type="expression" dxfId="2922" priority="6343">
      <formula>#REF!="Change"</formula>
    </cfRule>
  </conditionalFormatting>
  <conditionalFormatting sqref="B91 D91:H91">
    <cfRule type="expression" dxfId="2921" priority="6337">
      <formula>#REF!="Delete"</formula>
    </cfRule>
    <cfRule type="expression" dxfId="2920" priority="6338">
      <formula>#REF!="Add"</formula>
    </cfRule>
    <cfRule type="expression" dxfId="2919" priority="6339">
      <formula>#REF!="Change"</formula>
    </cfRule>
  </conditionalFormatting>
  <conditionalFormatting sqref="E215:G219 E222:G222">
    <cfRule type="expression" priority="6237">
      <formula>#REF!=""</formula>
    </cfRule>
    <cfRule type="expression" dxfId="2918" priority="6238">
      <formula>#REF!="Add"</formula>
    </cfRule>
    <cfRule type="expression" dxfId="2917" priority="6239">
      <formula>#REF!="Delete"</formula>
    </cfRule>
    <cfRule type="expression" dxfId="2916" priority="6240">
      <formula>#REF!="Change"</formula>
    </cfRule>
  </conditionalFormatting>
  <conditionalFormatting sqref="E215:G219 E222:G222">
    <cfRule type="expression" priority="6233">
      <formula>#REF!=""</formula>
    </cfRule>
    <cfRule type="expression" dxfId="2915" priority="6234">
      <formula>#REF!="Add"</formula>
    </cfRule>
    <cfRule type="expression" dxfId="2914" priority="6235">
      <formula>#REF!="Remove"</formula>
    </cfRule>
    <cfRule type="expression" dxfId="2913" priority="6236">
      <formula>#REF!="Change"</formula>
    </cfRule>
  </conditionalFormatting>
  <conditionalFormatting sqref="E215:G219 E222:G222">
    <cfRule type="expression" dxfId="2912" priority="6230">
      <formula>#REF!="Delete"</formula>
    </cfRule>
    <cfRule type="expression" dxfId="2911" priority="6231">
      <formula>#REF!="Add"</formula>
    </cfRule>
    <cfRule type="expression" dxfId="2910" priority="6232">
      <formula>#REF!="Change"</formula>
    </cfRule>
  </conditionalFormatting>
  <conditionalFormatting sqref="H215:H220 H222">
    <cfRule type="expression" priority="6215">
      <formula>#REF!=""</formula>
    </cfRule>
    <cfRule type="expression" dxfId="2909" priority="6216">
      <formula>#REF!="Add"</formula>
    </cfRule>
    <cfRule type="expression" dxfId="2908" priority="6217">
      <formula>#REF!="Delete"</formula>
    </cfRule>
    <cfRule type="expression" dxfId="2907" priority="6218">
      <formula>#REF!="Change"</formula>
    </cfRule>
  </conditionalFormatting>
  <conditionalFormatting sqref="H215:H220 H222">
    <cfRule type="expression" priority="6211">
      <formula>#REF!=""</formula>
    </cfRule>
    <cfRule type="expression" dxfId="2906" priority="6212">
      <formula>#REF!="Add"</formula>
    </cfRule>
    <cfRule type="expression" dxfId="2905" priority="6213">
      <formula>#REF!="Remove"</formula>
    </cfRule>
    <cfRule type="expression" dxfId="2904" priority="6214">
      <formula>#REF!="Change"</formula>
    </cfRule>
  </conditionalFormatting>
  <conditionalFormatting sqref="H215:H220 H222">
    <cfRule type="expression" dxfId="2903" priority="6208">
      <formula>#REF!="Delete"</formula>
    </cfRule>
    <cfRule type="expression" dxfId="2902" priority="6209">
      <formula>#REF!="Add"</formula>
    </cfRule>
    <cfRule type="expression" dxfId="2901" priority="6210">
      <formula>#REF!="Change"</formula>
    </cfRule>
  </conditionalFormatting>
  <conditionalFormatting sqref="D215:D220 D222">
    <cfRule type="expression" priority="6226">
      <formula>#REF!=""</formula>
    </cfRule>
    <cfRule type="expression" dxfId="2900" priority="6227">
      <formula>#REF!="Add"</formula>
    </cfRule>
    <cfRule type="expression" dxfId="2899" priority="6228">
      <formula>#REF!="Delete"</formula>
    </cfRule>
    <cfRule type="expression" dxfId="2898" priority="6229">
      <formula>#REF!="Change"</formula>
    </cfRule>
  </conditionalFormatting>
  <conditionalFormatting sqref="D215:D220 D222">
    <cfRule type="expression" priority="6222">
      <formula>#REF!=""</formula>
    </cfRule>
    <cfRule type="expression" dxfId="2897" priority="6223">
      <formula>#REF!="Add"</formula>
    </cfRule>
    <cfRule type="expression" dxfId="2896" priority="6224">
      <formula>#REF!="Remove"</formula>
    </cfRule>
    <cfRule type="expression" dxfId="2895" priority="6225">
      <formula>#REF!="Change"</formula>
    </cfRule>
  </conditionalFormatting>
  <conditionalFormatting sqref="D215:D220 D222">
    <cfRule type="expression" dxfId="2894" priority="6219">
      <formula>#REF!="Delete"</formula>
    </cfRule>
    <cfRule type="expression" dxfId="2893" priority="6220">
      <formula>#REF!="Add"</formula>
    </cfRule>
    <cfRule type="expression" dxfId="2892" priority="6221">
      <formula>#REF!="Change"</formula>
    </cfRule>
  </conditionalFormatting>
  <conditionalFormatting sqref="I90:I91 I94 I87:I88">
    <cfRule type="expression" priority="6148">
      <formula>#REF!=""</formula>
    </cfRule>
    <cfRule type="expression" dxfId="2891" priority="6149">
      <formula>#REF!="Add"</formula>
    </cfRule>
    <cfRule type="expression" dxfId="2890" priority="6150">
      <formula>#REF!="Delete"</formula>
    </cfRule>
    <cfRule type="expression" dxfId="2889" priority="6151">
      <formula>#REF!="Change"</formula>
    </cfRule>
  </conditionalFormatting>
  <conditionalFormatting sqref="I90:I91 I94 I87:I88">
    <cfRule type="expression" priority="6144">
      <formula>#REF!=""</formula>
    </cfRule>
    <cfRule type="expression" dxfId="2888" priority="6145">
      <formula>#REF!="Add"</formula>
    </cfRule>
    <cfRule type="expression" dxfId="2887" priority="6146">
      <formula>#REF!="Remove"</formula>
    </cfRule>
    <cfRule type="expression" dxfId="2886" priority="6147">
      <formula>#REF!="Change"</formula>
    </cfRule>
  </conditionalFormatting>
  <conditionalFormatting sqref="I90:I91 I94 I87:I88">
    <cfRule type="expression" dxfId="2885" priority="6141">
      <formula>#REF!="Delete"</formula>
    </cfRule>
    <cfRule type="expression" dxfId="2884" priority="6142">
      <formula>#REF!="Add"</formula>
    </cfRule>
    <cfRule type="expression" dxfId="2883" priority="6143">
      <formula>#REF!="Change"</formula>
    </cfRule>
  </conditionalFormatting>
  <conditionalFormatting sqref="B94">
    <cfRule type="expression" priority="6204">
      <formula>#REF!=""</formula>
    </cfRule>
    <cfRule type="expression" dxfId="2882" priority="6205">
      <formula>#REF!="Add"</formula>
    </cfRule>
    <cfRule type="expression" dxfId="2881" priority="6206">
      <formula>#REF!="Remove"</formula>
    </cfRule>
    <cfRule type="expression" dxfId="2880" priority="6207">
      <formula>#REF!="Change"</formula>
    </cfRule>
  </conditionalFormatting>
  <conditionalFormatting sqref="B94 D94:H94">
    <cfRule type="expression" priority="6200">
      <formula>#REF!=""</formula>
    </cfRule>
    <cfRule type="expression" dxfId="2879" priority="6201">
      <formula>#REF!="Add"</formula>
    </cfRule>
    <cfRule type="expression" dxfId="2878" priority="6202">
      <formula>#REF!="Delete"</formula>
    </cfRule>
    <cfRule type="expression" dxfId="2877" priority="6203">
      <formula>#REF!="Change"</formula>
    </cfRule>
  </conditionalFormatting>
  <conditionalFormatting sqref="D94:H94">
    <cfRule type="expression" priority="6196">
      <formula>#REF!=""</formula>
    </cfRule>
    <cfRule type="expression" dxfId="2876" priority="6197">
      <formula>#REF!="Add"</formula>
    </cfRule>
    <cfRule type="expression" dxfId="2875" priority="6198">
      <formula>#REF!="Remove"</formula>
    </cfRule>
    <cfRule type="expression" dxfId="2874" priority="6199">
      <formula>#REF!="Change"</formula>
    </cfRule>
  </conditionalFormatting>
  <conditionalFormatting sqref="B94 D94:H94">
    <cfRule type="expression" dxfId="2873" priority="6193">
      <formula>#REF!="Delete"</formula>
    </cfRule>
    <cfRule type="expression" dxfId="2872" priority="6194">
      <formula>#REF!="Add"</formula>
    </cfRule>
    <cfRule type="expression" dxfId="2871" priority="6195">
      <formula>#REF!="Change"</formula>
    </cfRule>
  </conditionalFormatting>
  <conditionalFormatting sqref="B85">
    <cfRule type="expression" priority="6174">
      <formula>#REF!=""</formula>
    </cfRule>
    <cfRule type="expression" dxfId="2870" priority="6175">
      <formula>#REF!="Add"</formula>
    </cfRule>
    <cfRule type="expression" dxfId="2869" priority="6176">
      <formula>#REF!="Remove"</formula>
    </cfRule>
    <cfRule type="expression" dxfId="2868" priority="6177">
      <formula>#REF!="Change"</formula>
    </cfRule>
  </conditionalFormatting>
  <conditionalFormatting sqref="D242 F242:G242">
    <cfRule type="expression" priority="6185">
      <formula>#REF!=""</formula>
    </cfRule>
    <cfRule type="expression" dxfId="2867" priority="6186">
      <formula>#REF!="Add"</formula>
    </cfRule>
    <cfRule type="expression" dxfId="2866" priority="6187">
      <formula>#REF!="Delete"</formula>
    </cfRule>
    <cfRule type="expression" dxfId="2865" priority="6188">
      <formula>#REF!="Change"</formula>
    </cfRule>
  </conditionalFormatting>
  <conditionalFormatting sqref="D242 F242:G242">
    <cfRule type="expression" priority="6181">
      <formula>#REF!=""</formula>
    </cfRule>
    <cfRule type="expression" dxfId="2864" priority="6182">
      <formula>#REF!="Add"</formula>
    </cfRule>
    <cfRule type="expression" dxfId="2863" priority="6183">
      <formula>#REF!="Remove"</formula>
    </cfRule>
    <cfRule type="expression" dxfId="2862" priority="6184">
      <formula>#REF!="Change"</formula>
    </cfRule>
  </conditionalFormatting>
  <conditionalFormatting sqref="D242 F242:G242">
    <cfRule type="expression" dxfId="2861" priority="6178">
      <formula>#REF!="Delete"</formula>
    </cfRule>
    <cfRule type="expression" dxfId="2860" priority="6179">
      <formula>#REF!="Add"</formula>
    </cfRule>
    <cfRule type="expression" dxfId="2859" priority="6180">
      <formula>#REF!="Change"</formula>
    </cfRule>
  </conditionalFormatting>
  <conditionalFormatting sqref="E223:G223 F224:G237">
    <cfRule type="expression" priority="6071">
      <formula>#REF!=""</formula>
    </cfRule>
    <cfRule type="expression" dxfId="2858" priority="6072">
      <formula>#REF!="Add"</formula>
    </cfRule>
    <cfRule type="expression" dxfId="2857" priority="6073">
      <formula>#REF!="Delete"</formula>
    </cfRule>
    <cfRule type="expression" dxfId="2856" priority="6074">
      <formula>#REF!="Change"</formula>
    </cfRule>
  </conditionalFormatting>
  <conditionalFormatting sqref="E223:G223 F224:G237">
    <cfRule type="expression" priority="6067">
      <formula>#REF!=""</formula>
    </cfRule>
    <cfRule type="expression" dxfId="2855" priority="6068">
      <formula>#REF!="Add"</formula>
    </cfRule>
    <cfRule type="expression" dxfId="2854" priority="6069">
      <formula>#REF!="Remove"</formula>
    </cfRule>
    <cfRule type="expression" dxfId="2853" priority="6070">
      <formula>#REF!="Change"</formula>
    </cfRule>
  </conditionalFormatting>
  <conditionalFormatting sqref="E223:G223 F224:G237">
    <cfRule type="expression" dxfId="2852" priority="6064">
      <formula>#REF!="Delete"</formula>
    </cfRule>
    <cfRule type="expression" dxfId="2851" priority="6065">
      <formula>#REF!="Add"</formula>
    </cfRule>
    <cfRule type="expression" dxfId="2850" priority="6066">
      <formula>#REF!="Change"</formula>
    </cfRule>
  </conditionalFormatting>
  <conditionalFormatting sqref="D223:D237">
    <cfRule type="expression" priority="6060">
      <formula>#REF!=""</formula>
    </cfRule>
    <cfRule type="expression" dxfId="2849" priority="6061">
      <formula>#REF!="Add"</formula>
    </cfRule>
    <cfRule type="expression" dxfId="2848" priority="6062">
      <formula>#REF!="Delete"</formula>
    </cfRule>
    <cfRule type="expression" dxfId="2847" priority="6063">
      <formula>#REF!="Change"</formula>
    </cfRule>
  </conditionalFormatting>
  <conditionalFormatting sqref="D223:D237">
    <cfRule type="expression" priority="6056">
      <formula>#REF!=""</formula>
    </cfRule>
    <cfRule type="expression" dxfId="2846" priority="6057">
      <formula>#REF!="Add"</formula>
    </cfRule>
    <cfRule type="expression" dxfId="2845" priority="6058">
      <formula>#REF!="Remove"</formula>
    </cfRule>
    <cfRule type="expression" dxfId="2844" priority="6059">
      <formula>#REF!="Change"</formula>
    </cfRule>
  </conditionalFormatting>
  <conditionalFormatting sqref="D223:D237">
    <cfRule type="expression" dxfId="2843" priority="6053">
      <formula>#REF!="Delete"</formula>
    </cfRule>
    <cfRule type="expression" dxfId="2842" priority="6054">
      <formula>#REF!="Add"</formula>
    </cfRule>
    <cfRule type="expression" dxfId="2841" priority="6055">
      <formula>#REF!="Change"</formula>
    </cfRule>
  </conditionalFormatting>
  <conditionalFormatting sqref="B85 D85:H85">
    <cfRule type="expression" priority="6170">
      <formula>#REF!=""</formula>
    </cfRule>
    <cfRule type="expression" dxfId="2840" priority="6171">
      <formula>#REF!="Add"</formula>
    </cfRule>
    <cfRule type="expression" dxfId="2839" priority="6172">
      <formula>#REF!="Delete"</formula>
    </cfRule>
    <cfRule type="expression" dxfId="2838" priority="6173">
      <formula>#REF!="Change"</formula>
    </cfRule>
  </conditionalFormatting>
  <conditionalFormatting sqref="D85:H85">
    <cfRule type="expression" priority="6166">
      <formula>#REF!=""</formula>
    </cfRule>
    <cfRule type="expression" dxfId="2837" priority="6167">
      <formula>#REF!="Add"</formula>
    </cfRule>
    <cfRule type="expression" dxfId="2836" priority="6168">
      <formula>#REF!="Remove"</formula>
    </cfRule>
    <cfRule type="expression" dxfId="2835" priority="6169">
      <formula>#REF!="Change"</formula>
    </cfRule>
  </conditionalFormatting>
  <conditionalFormatting sqref="B85 D85:H85">
    <cfRule type="expression" dxfId="2834" priority="6163">
      <formula>#REF!="Delete"</formula>
    </cfRule>
    <cfRule type="expression" dxfId="2833" priority="6164">
      <formula>#REF!="Add"</formula>
    </cfRule>
    <cfRule type="expression" dxfId="2832" priority="6165">
      <formula>#REF!="Change"</formula>
    </cfRule>
  </conditionalFormatting>
  <conditionalFormatting sqref="I90:I91 I94 I87:I88">
    <cfRule type="expression" priority="6159">
      <formula>#REF!=""</formula>
    </cfRule>
    <cfRule type="expression" dxfId="2831" priority="6160">
      <formula>#REF!="Add"</formula>
    </cfRule>
    <cfRule type="expression" dxfId="2830" priority="6161">
      <formula>#REF!="Delete"</formula>
    </cfRule>
    <cfRule type="expression" dxfId="2829" priority="6162">
      <formula>#REF!="Change"</formula>
    </cfRule>
  </conditionalFormatting>
  <conditionalFormatting sqref="I90:I91 I94 I87:I88">
    <cfRule type="expression" priority="6155">
      <formula>#REF!=""</formula>
    </cfRule>
    <cfRule type="expression" dxfId="2828" priority="6156">
      <formula>#REF!="Add"</formula>
    </cfRule>
    <cfRule type="expression" dxfId="2827" priority="6157">
      <formula>#REF!="Remove"</formula>
    </cfRule>
    <cfRule type="expression" dxfId="2826" priority="6158">
      <formula>#REF!="Change"</formula>
    </cfRule>
  </conditionalFormatting>
  <conditionalFormatting sqref="I90:I91 I94 I87:I88">
    <cfRule type="expression" dxfId="2825" priority="6152">
      <formula>#REF!="Delete"</formula>
    </cfRule>
    <cfRule type="expression" dxfId="2824" priority="6153">
      <formula>#REF!="Add"</formula>
    </cfRule>
    <cfRule type="expression" dxfId="2823" priority="6154">
      <formula>#REF!="Change"</formula>
    </cfRule>
  </conditionalFormatting>
  <conditionalFormatting sqref="E242">
    <cfRule type="expression" priority="6093">
      <formula>#REF!=""</formula>
    </cfRule>
    <cfRule type="expression" dxfId="2822" priority="6094">
      <formula>#REF!="Add"</formula>
    </cfRule>
    <cfRule type="expression" dxfId="2821" priority="6095">
      <formula>#REF!="Delete"</formula>
    </cfRule>
    <cfRule type="expression" dxfId="2820" priority="6096">
      <formula>#REF!="Change"</formula>
    </cfRule>
  </conditionalFormatting>
  <conditionalFormatting sqref="E242">
    <cfRule type="expression" priority="6089">
      <formula>#REF!=""</formula>
    </cfRule>
    <cfRule type="expression" dxfId="2819" priority="6090">
      <formula>#REF!="Add"</formula>
    </cfRule>
    <cfRule type="expression" dxfId="2818" priority="6091">
      <formula>#REF!="Remove"</formula>
    </cfRule>
    <cfRule type="expression" dxfId="2817" priority="6092">
      <formula>#REF!="Change"</formula>
    </cfRule>
  </conditionalFormatting>
  <conditionalFormatting sqref="E242">
    <cfRule type="expression" dxfId="2816" priority="6086">
      <formula>#REF!="Delete"</formula>
    </cfRule>
    <cfRule type="expression" dxfId="2815" priority="6087">
      <formula>#REF!="Add"</formula>
    </cfRule>
    <cfRule type="expression" dxfId="2814" priority="6088">
      <formula>#REF!="Change"</formula>
    </cfRule>
  </conditionalFormatting>
  <conditionalFormatting sqref="H224:H237">
    <cfRule type="expression" priority="6049">
      <formula>#REF!=""</formula>
    </cfRule>
    <cfRule type="expression" dxfId="2813" priority="6050">
      <formula>#REF!="Add"</formula>
    </cfRule>
    <cfRule type="expression" dxfId="2812" priority="6051">
      <formula>#REF!="Delete"</formula>
    </cfRule>
    <cfRule type="expression" dxfId="2811" priority="6052">
      <formula>#REF!="Change"</formula>
    </cfRule>
  </conditionalFormatting>
  <conditionalFormatting sqref="H224:H237">
    <cfRule type="expression" priority="6045">
      <formula>#REF!=""</formula>
    </cfRule>
    <cfRule type="expression" dxfId="2810" priority="6046">
      <formula>#REF!="Add"</formula>
    </cfRule>
    <cfRule type="expression" dxfId="2809" priority="6047">
      <formula>#REF!="Remove"</formula>
    </cfRule>
    <cfRule type="expression" dxfId="2808" priority="6048">
      <formula>#REF!="Change"</formula>
    </cfRule>
  </conditionalFormatting>
  <conditionalFormatting sqref="H224:H237">
    <cfRule type="expression" dxfId="2807" priority="6042">
      <formula>#REF!="Delete"</formula>
    </cfRule>
    <cfRule type="expression" dxfId="2806" priority="6043">
      <formula>#REF!="Add"</formula>
    </cfRule>
    <cfRule type="expression" dxfId="2805" priority="6044">
      <formula>#REF!="Change"</formula>
    </cfRule>
  </conditionalFormatting>
  <conditionalFormatting sqref="H244:H246 H248:H250">
    <cfRule type="expression" priority="5950">
      <formula>#REF!=""</formula>
    </cfRule>
    <cfRule type="expression" dxfId="2804" priority="5951">
      <formula>#REF!="Add"</formula>
    </cfRule>
    <cfRule type="expression" dxfId="2803" priority="5952">
      <formula>#REF!="Delete"</formula>
    </cfRule>
    <cfRule type="expression" dxfId="2802" priority="5953">
      <formula>#REF!="Change"</formula>
    </cfRule>
  </conditionalFormatting>
  <conditionalFormatting sqref="H244:H246 H248:H250">
    <cfRule type="expression" priority="5946">
      <formula>#REF!=""</formula>
    </cfRule>
    <cfRule type="expression" dxfId="2801" priority="5947">
      <formula>#REF!="Add"</formula>
    </cfRule>
    <cfRule type="expression" dxfId="2800" priority="5948">
      <formula>#REF!="Remove"</formula>
    </cfRule>
    <cfRule type="expression" dxfId="2799" priority="5949">
      <formula>#REF!="Change"</formula>
    </cfRule>
  </conditionalFormatting>
  <conditionalFormatting sqref="H244:H246 H248:H250">
    <cfRule type="expression" dxfId="2798" priority="5943">
      <formula>#REF!="Delete"</formula>
    </cfRule>
    <cfRule type="expression" dxfId="2797" priority="5944">
      <formula>#REF!="Add"</formula>
    </cfRule>
    <cfRule type="expression" dxfId="2796" priority="5945">
      <formula>#REF!="Change"</formula>
    </cfRule>
  </conditionalFormatting>
  <conditionalFormatting sqref="B178:B181">
    <cfRule type="expression" priority="5895">
      <formula>#REF!=""</formula>
    </cfRule>
    <cfRule type="expression" dxfId="2795" priority="5896">
      <formula>#REF!="Add"</formula>
    </cfRule>
    <cfRule type="expression" dxfId="2794" priority="5897">
      <formula>#REF!="Remove"</formula>
    </cfRule>
    <cfRule type="expression" dxfId="2793" priority="5898">
      <formula>#REF!="Change"</formula>
    </cfRule>
  </conditionalFormatting>
  <conditionalFormatting sqref="B178:C181">
    <cfRule type="expression" priority="5891">
      <formula>#REF!=""</formula>
    </cfRule>
    <cfRule type="expression" dxfId="2792" priority="5892">
      <formula>#REF!="Add"</formula>
    </cfRule>
    <cfRule type="expression" dxfId="2791" priority="5893">
      <formula>#REF!="Delete"</formula>
    </cfRule>
    <cfRule type="expression" dxfId="2790" priority="5894">
      <formula>#REF!="Change"</formula>
    </cfRule>
  </conditionalFormatting>
  <conditionalFormatting sqref="C178:C181">
    <cfRule type="expression" priority="5887">
      <formula>#REF!=""</formula>
    </cfRule>
    <cfRule type="expression" dxfId="2789" priority="5888">
      <formula>#REF!="Add"</formula>
    </cfRule>
    <cfRule type="expression" dxfId="2788" priority="5889">
      <formula>#REF!="Remove"</formula>
    </cfRule>
    <cfRule type="expression" dxfId="2787" priority="5890">
      <formula>#REF!="Change"</formula>
    </cfRule>
  </conditionalFormatting>
  <conditionalFormatting sqref="B178:C181">
    <cfRule type="expression" dxfId="2786" priority="5884">
      <formula>#REF!="Delete"</formula>
    </cfRule>
    <cfRule type="expression" dxfId="2785" priority="5885">
      <formula>#REF!="Add"</formula>
    </cfRule>
    <cfRule type="expression" dxfId="2784" priority="5886">
      <formula>#REF!="Change"</formula>
    </cfRule>
  </conditionalFormatting>
  <conditionalFormatting sqref="C85 C242 C87">
    <cfRule type="expression" dxfId="2783" priority="5873">
      <formula>#REF!="Delete"</formula>
    </cfRule>
    <cfRule type="expression" dxfId="2782" priority="5874">
      <formula>#REF!="Add"</formula>
    </cfRule>
    <cfRule type="expression" dxfId="2781" priority="5875">
      <formula>#REF!="Change"</formula>
    </cfRule>
  </conditionalFormatting>
  <conditionalFormatting sqref="C85 C242 C87">
    <cfRule type="expression" priority="5880">
      <formula>#REF!=""</formula>
    </cfRule>
    <cfRule type="expression" dxfId="2780" priority="5881">
      <formula>#REF!="Add"</formula>
    </cfRule>
    <cfRule type="expression" dxfId="2779" priority="5882">
      <formula>#REF!="Remove"</formula>
    </cfRule>
    <cfRule type="expression" dxfId="2778" priority="5883">
      <formula>#REF!="Change"</formula>
    </cfRule>
  </conditionalFormatting>
  <conditionalFormatting sqref="C85 C242 C87">
    <cfRule type="expression" priority="5876">
      <formula>#REF!=""</formula>
    </cfRule>
    <cfRule type="expression" dxfId="2777" priority="5877">
      <formula>#REF!="Add"</formula>
    </cfRule>
    <cfRule type="expression" dxfId="2776" priority="5878">
      <formula>#REF!="Delete"</formula>
    </cfRule>
    <cfRule type="expression" dxfId="2775" priority="5879">
      <formula>#REF!="Change"</formula>
    </cfRule>
  </conditionalFormatting>
  <conditionalFormatting sqref="I244:I246 I248:I250">
    <cfRule type="expression" priority="5858">
      <formula>#REF!=""</formula>
    </cfRule>
    <cfRule type="expression" dxfId="2774" priority="5859">
      <formula>#REF!="Add"</formula>
    </cfRule>
    <cfRule type="expression" dxfId="2773" priority="5860">
      <formula>#REF!="Delete"</formula>
    </cfRule>
    <cfRule type="expression" dxfId="2772" priority="5861">
      <formula>#REF!="Change"</formula>
    </cfRule>
  </conditionalFormatting>
  <conditionalFormatting sqref="I244:I246 I248:I250">
    <cfRule type="expression" priority="5854">
      <formula>#REF!=""</formula>
    </cfRule>
    <cfRule type="expression" dxfId="2771" priority="5855">
      <formula>#REF!="Add"</formula>
    </cfRule>
    <cfRule type="expression" dxfId="2770" priority="5856">
      <formula>#REF!="Remove"</formula>
    </cfRule>
    <cfRule type="expression" dxfId="2769" priority="5857">
      <formula>#REF!="Change"</formula>
    </cfRule>
  </conditionalFormatting>
  <conditionalFormatting sqref="I244:I246 I248:I250">
    <cfRule type="expression" dxfId="2768" priority="5851">
      <formula>#REF!="Delete"</formula>
    </cfRule>
    <cfRule type="expression" dxfId="2767" priority="5852">
      <formula>#REF!="Add"</formula>
    </cfRule>
    <cfRule type="expression" dxfId="2766" priority="5853">
      <formula>#REF!="Change"</formula>
    </cfRule>
  </conditionalFormatting>
  <conditionalFormatting sqref="I244:I246 I248:I250">
    <cfRule type="expression" priority="5847">
      <formula>#REF!=""</formula>
    </cfRule>
    <cfRule type="expression" dxfId="2765" priority="5848">
      <formula>#REF!="Add"</formula>
    </cfRule>
    <cfRule type="expression" dxfId="2764" priority="5849">
      <formula>#REF!="Delete"</formula>
    </cfRule>
    <cfRule type="expression" dxfId="2763" priority="5850">
      <formula>#REF!="Change"</formula>
    </cfRule>
  </conditionalFormatting>
  <conditionalFormatting sqref="I244:I246 I248:I250">
    <cfRule type="expression" priority="5843">
      <formula>#REF!=""</formula>
    </cfRule>
    <cfRule type="expression" dxfId="2762" priority="5844">
      <formula>#REF!="Add"</formula>
    </cfRule>
    <cfRule type="expression" dxfId="2761" priority="5845">
      <formula>#REF!="Remove"</formula>
    </cfRule>
    <cfRule type="expression" dxfId="2760" priority="5846">
      <formula>#REF!="Change"</formula>
    </cfRule>
  </conditionalFormatting>
  <conditionalFormatting sqref="I244:I246 I248:I250">
    <cfRule type="expression" dxfId="2759" priority="5840">
      <formula>#REF!="Delete"</formula>
    </cfRule>
    <cfRule type="expression" dxfId="2758" priority="5841">
      <formula>#REF!="Add"</formula>
    </cfRule>
    <cfRule type="expression" dxfId="2757" priority="5842">
      <formula>#REF!="Change"</formula>
    </cfRule>
  </conditionalFormatting>
  <conditionalFormatting sqref="D196 G196:H196">
    <cfRule type="expression" priority="5821">
      <formula>#REF!=""</formula>
    </cfRule>
    <cfRule type="expression" dxfId="2756" priority="5822">
      <formula>#REF!="Add"</formula>
    </cfRule>
    <cfRule type="expression" dxfId="2755" priority="5823">
      <formula>#REF!="Remove"</formula>
    </cfRule>
    <cfRule type="expression" dxfId="2754" priority="5824">
      <formula>#REF!="Change"</formula>
    </cfRule>
  </conditionalFormatting>
  <conditionalFormatting sqref="D196 G196:H196">
    <cfRule type="expression" priority="5817">
      <formula>#REF!=""</formula>
    </cfRule>
    <cfRule type="expression" dxfId="2753" priority="5818">
      <formula>#REF!="Add"</formula>
    </cfRule>
    <cfRule type="expression" dxfId="2752" priority="5819">
      <formula>#REF!="Delete"</formula>
    </cfRule>
    <cfRule type="expression" dxfId="2751" priority="5820">
      <formula>#REF!="Change"</formula>
    </cfRule>
  </conditionalFormatting>
  <conditionalFormatting sqref="D196 G196:H196">
    <cfRule type="expression" dxfId="2750" priority="5814">
      <formula>#REF!="Delete"</formula>
    </cfRule>
    <cfRule type="expression" dxfId="2749" priority="5815">
      <formula>#REF!="Add"</formula>
    </cfRule>
    <cfRule type="expression" dxfId="2748" priority="5816">
      <formula>#REF!="Change"</formula>
    </cfRule>
  </conditionalFormatting>
  <conditionalFormatting sqref="C196">
    <cfRule type="expression" priority="5810">
      <formula>#REF!=""</formula>
    </cfRule>
    <cfRule type="expression" dxfId="2747" priority="5811">
      <formula>#REF!="Add"</formula>
    </cfRule>
    <cfRule type="expression" dxfId="2746" priority="5812">
      <formula>#REF!="Remove"</formula>
    </cfRule>
    <cfRule type="expression" dxfId="2745" priority="5813">
      <formula>#REF!="Change"</formula>
    </cfRule>
  </conditionalFormatting>
  <conditionalFormatting sqref="C196">
    <cfRule type="expression" priority="5806">
      <formula>#REF!=""</formula>
    </cfRule>
    <cfRule type="expression" dxfId="2744" priority="5807">
      <formula>#REF!="Add"</formula>
    </cfRule>
    <cfRule type="expression" dxfId="2743" priority="5808">
      <formula>#REF!="Delete"</formula>
    </cfRule>
    <cfRule type="expression" dxfId="2742" priority="5809">
      <formula>#REF!="Change"</formula>
    </cfRule>
  </conditionalFormatting>
  <conditionalFormatting sqref="C196">
    <cfRule type="expression" dxfId="2741" priority="5803">
      <formula>#REF!="Delete"</formula>
    </cfRule>
    <cfRule type="expression" dxfId="2740" priority="5804">
      <formula>#REF!="Add"</formula>
    </cfRule>
    <cfRule type="expression" dxfId="2739" priority="5805">
      <formula>#REF!="Change"</formula>
    </cfRule>
  </conditionalFormatting>
  <conditionalFormatting sqref="B196">
    <cfRule type="expression" priority="5799">
      <formula>#REF!=""</formula>
    </cfRule>
    <cfRule type="expression" dxfId="2738" priority="5800">
      <formula>#REF!="Add"</formula>
    </cfRule>
    <cfRule type="expression" dxfId="2737" priority="5801">
      <formula>#REF!="Remove"</formula>
    </cfRule>
    <cfRule type="expression" dxfId="2736" priority="5802">
      <formula>#REF!="Change"</formula>
    </cfRule>
  </conditionalFormatting>
  <conditionalFormatting sqref="B196">
    <cfRule type="expression" priority="5795">
      <formula>#REF!=""</formula>
    </cfRule>
    <cfRule type="expression" dxfId="2735" priority="5796">
      <formula>#REF!="Add"</formula>
    </cfRule>
    <cfRule type="expression" dxfId="2734" priority="5797">
      <formula>#REF!="Delete"</formula>
    </cfRule>
    <cfRule type="expression" dxfId="2733" priority="5798">
      <formula>#REF!="Change"</formula>
    </cfRule>
  </conditionalFormatting>
  <conditionalFormatting sqref="B196">
    <cfRule type="expression" dxfId="2732" priority="5792">
      <formula>#REF!="Delete"</formula>
    </cfRule>
    <cfRule type="expression" dxfId="2731" priority="5793">
      <formula>#REF!="Add"</formula>
    </cfRule>
    <cfRule type="expression" dxfId="2730" priority="5794">
      <formula>#REF!="Change"</formula>
    </cfRule>
  </conditionalFormatting>
  <conditionalFormatting sqref="E196:F196">
    <cfRule type="expression" priority="5788">
      <formula>#REF!=""</formula>
    </cfRule>
    <cfRule type="expression" dxfId="2729" priority="5789">
      <formula>#REF!="Add"</formula>
    </cfRule>
    <cfRule type="expression" dxfId="2728" priority="5790">
      <formula>#REF!="Delete"</formula>
    </cfRule>
    <cfRule type="expression" dxfId="2727" priority="5791">
      <formula>#REF!="Change"</formula>
    </cfRule>
  </conditionalFormatting>
  <conditionalFormatting sqref="E196:F196">
    <cfRule type="expression" priority="5784">
      <formula>#REF!=""</formula>
    </cfRule>
    <cfRule type="expression" dxfId="2726" priority="5785">
      <formula>#REF!="Add"</formula>
    </cfRule>
    <cfRule type="expression" dxfId="2725" priority="5786">
      <formula>#REF!="Remove"</formula>
    </cfRule>
    <cfRule type="expression" dxfId="2724" priority="5787">
      <formula>#REF!="Change"</formula>
    </cfRule>
  </conditionalFormatting>
  <conditionalFormatting sqref="E196:F196">
    <cfRule type="expression" dxfId="2723" priority="5781">
      <formula>#REF!="Delete"</formula>
    </cfRule>
    <cfRule type="expression" dxfId="2722" priority="5782">
      <formula>#REF!="Add"</formula>
    </cfRule>
    <cfRule type="expression" dxfId="2721" priority="5783">
      <formula>#REF!="Change"</formula>
    </cfRule>
  </conditionalFormatting>
  <conditionalFormatting sqref="E197:F197">
    <cfRule type="expression" priority="5670">
      <formula>#REF!=""</formula>
    </cfRule>
    <cfRule type="expression" dxfId="2720" priority="5671">
      <formula>#REF!="Add"</formula>
    </cfRule>
    <cfRule type="expression" dxfId="2719" priority="5672">
      <formula>#REF!="Delete"</formula>
    </cfRule>
    <cfRule type="expression" dxfId="2718" priority="5673">
      <formula>#REF!="Change"</formula>
    </cfRule>
  </conditionalFormatting>
  <conditionalFormatting sqref="D197 G197:H197">
    <cfRule type="expression" priority="5703">
      <formula>#REF!=""</formula>
    </cfRule>
    <cfRule type="expression" dxfId="2717" priority="5704">
      <formula>#REF!="Add"</formula>
    </cfRule>
    <cfRule type="expression" dxfId="2716" priority="5705">
      <formula>#REF!="Remove"</formula>
    </cfRule>
    <cfRule type="expression" dxfId="2715" priority="5706">
      <formula>#REF!="Change"</formula>
    </cfRule>
  </conditionalFormatting>
  <conditionalFormatting sqref="D197 G197:H197">
    <cfRule type="expression" priority="5699">
      <formula>#REF!=""</formula>
    </cfRule>
    <cfRule type="expression" dxfId="2714" priority="5700">
      <formula>#REF!="Add"</formula>
    </cfRule>
    <cfRule type="expression" dxfId="2713" priority="5701">
      <formula>#REF!="Delete"</formula>
    </cfRule>
    <cfRule type="expression" dxfId="2712" priority="5702">
      <formula>#REF!="Change"</formula>
    </cfRule>
  </conditionalFormatting>
  <conditionalFormatting sqref="D197 G197:H197">
    <cfRule type="expression" dxfId="2711" priority="5696">
      <formula>#REF!="Delete"</formula>
    </cfRule>
    <cfRule type="expression" dxfId="2710" priority="5697">
      <formula>#REF!="Add"</formula>
    </cfRule>
    <cfRule type="expression" dxfId="2709" priority="5698">
      <formula>#REF!="Change"</formula>
    </cfRule>
  </conditionalFormatting>
  <conditionalFormatting sqref="C197">
    <cfRule type="expression" priority="5692">
      <formula>#REF!=""</formula>
    </cfRule>
    <cfRule type="expression" dxfId="2708" priority="5693">
      <formula>#REF!="Add"</formula>
    </cfRule>
    <cfRule type="expression" dxfId="2707" priority="5694">
      <formula>#REF!="Remove"</formula>
    </cfRule>
    <cfRule type="expression" dxfId="2706" priority="5695">
      <formula>#REF!="Change"</formula>
    </cfRule>
  </conditionalFormatting>
  <conditionalFormatting sqref="C197">
    <cfRule type="expression" priority="5688">
      <formula>#REF!=""</formula>
    </cfRule>
    <cfRule type="expression" dxfId="2705" priority="5689">
      <formula>#REF!="Add"</formula>
    </cfRule>
    <cfRule type="expression" dxfId="2704" priority="5690">
      <formula>#REF!="Delete"</formula>
    </cfRule>
    <cfRule type="expression" dxfId="2703" priority="5691">
      <formula>#REF!="Change"</formula>
    </cfRule>
  </conditionalFormatting>
  <conditionalFormatting sqref="C197">
    <cfRule type="expression" dxfId="2702" priority="5685">
      <formula>#REF!="Delete"</formula>
    </cfRule>
    <cfRule type="expression" dxfId="2701" priority="5686">
      <formula>#REF!="Add"</formula>
    </cfRule>
    <cfRule type="expression" dxfId="2700" priority="5687">
      <formula>#REF!="Change"</formula>
    </cfRule>
  </conditionalFormatting>
  <conditionalFormatting sqref="B197">
    <cfRule type="expression" priority="5681">
      <formula>#REF!=""</formula>
    </cfRule>
    <cfRule type="expression" dxfId="2699" priority="5682">
      <formula>#REF!="Add"</formula>
    </cfRule>
    <cfRule type="expression" dxfId="2698" priority="5683">
      <formula>#REF!="Remove"</formula>
    </cfRule>
    <cfRule type="expression" dxfId="2697" priority="5684">
      <formula>#REF!="Change"</formula>
    </cfRule>
  </conditionalFormatting>
  <conditionalFormatting sqref="B197">
    <cfRule type="expression" priority="5677">
      <formula>#REF!=""</formula>
    </cfRule>
    <cfRule type="expression" dxfId="2696" priority="5678">
      <formula>#REF!="Add"</formula>
    </cfRule>
    <cfRule type="expression" dxfId="2695" priority="5679">
      <formula>#REF!="Delete"</formula>
    </cfRule>
    <cfRule type="expression" dxfId="2694" priority="5680">
      <formula>#REF!="Change"</formula>
    </cfRule>
  </conditionalFormatting>
  <conditionalFormatting sqref="B197">
    <cfRule type="expression" dxfId="2693" priority="5674">
      <formula>#REF!="Delete"</formula>
    </cfRule>
    <cfRule type="expression" dxfId="2692" priority="5675">
      <formula>#REF!="Add"</formula>
    </cfRule>
    <cfRule type="expression" dxfId="2691" priority="5676">
      <formula>#REF!="Change"</formula>
    </cfRule>
  </conditionalFormatting>
  <conditionalFormatting sqref="E197:F197">
    <cfRule type="expression" priority="5666">
      <formula>#REF!=""</formula>
    </cfRule>
    <cfRule type="expression" dxfId="2690" priority="5667">
      <formula>#REF!="Add"</formula>
    </cfRule>
    <cfRule type="expression" dxfId="2689" priority="5668">
      <formula>#REF!="Remove"</formula>
    </cfRule>
    <cfRule type="expression" dxfId="2688" priority="5669">
      <formula>#REF!="Change"</formula>
    </cfRule>
  </conditionalFormatting>
  <conditionalFormatting sqref="E197:F197">
    <cfRule type="expression" dxfId="2687" priority="5663">
      <formula>#REF!="Delete"</formula>
    </cfRule>
    <cfRule type="expression" dxfId="2686" priority="5664">
      <formula>#REF!="Add"</formula>
    </cfRule>
    <cfRule type="expression" dxfId="2685" priority="5665">
      <formula>#REF!="Change"</formula>
    </cfRule>
  </conditionalFormatting>
  <conditionalFormatting sqref="D198 G198:H198">
    <cfRule type="expression" priority="5644">
      <formula>#REF!=""</formula>
    </cfRule>
    <cfRule type="expression" dxfId="2684" priority="5645">
      <formula>#REF!="Add"</formula>
    </cfRule>
    <cfRule type="expression" dxfId="2683" priority="5646">
      <formula>#REF!="Remove"</formula>
    </cfRule>
    <cfRule type="expression" dxfId="2682" priority="5647">
      <formula>#REF!="Change"</formula>
    </cfRule>
  </conditionalFormatting>
  <conditionalFormatting sqref="D198 G198:H198">
    <cfRule type="expression" priority="5640">
      <formula>#REF!=""</formula>
    </cfRule>
    <cfRule type="expression" dxfId="2681" priority="5641">
      <formula>#REF!="Add"</formula>
    </cfRule>
    <cfRule type="expression" dxfId="2680" priority="5642">
      <formula>#REF!="Delete"</formula>
    </cfRule>
    <cfRule type="expression" dxfId="2679" priority="5643">
      <formula>#REF!="Change"</formula>
    </cfRule>
  </conditionalFormatting>
  <conditionalFormatting sqref="D198 G198:H198">
    <cfRule type="expression" dxfId="2678" priority="5637">
      <formula>#REF!="Delete"</formula>
    </cfRule>
    <cfRule type="expression" dxfId="2677" priority="5638">
      <formula>#REF!="Add"</formula>
    </cfRule>
    <cfRule type="expression" dxfId="2676" priority="5639">
      <formula>#REF!="Change"</formula>
    </cfRule>
  </conditionalFormatting>
  <conditionalFormatting sqref="C198">
    <cfRule type="expression" priority="5633">
      <formula>#REF!=""</formula>
    </cfRule>
    <cfRule type="expression" dxfId="2675" priority="5634">
      <formula>#REF!="Add"</formula>
    </cfRule>
    <cfRule type="expression" dxfId="2674" priority="5635">
      <formula>#REF!="Remove"</formula>
    </cfRule>
    <cfRule type="expression" dxfId="2673" priority="5636">
      <formula>#REF!="Change"</formula>
    </cfRule>
  </conditionalFormatting>
  <conditionalFormatting sqref="C198">
    <cfRule type="expression" priority="5629">
      <formula>#REF!=""</formula>
    </cfRule>
    <cfRule type="expression" dxfId="2672" priority="5630">
      <formula>#REF!="Add"</formula>
    </cfRule>
    <cfRule type="expression" dxfId="2671" priority="5631">
      <formula>#REF!="Delete"</formula>
    </cfRule>
    <cfRule type="expression" dxfId="2670" priority="5632">
      <formula>#REF!="Change"</formula>
    </cfRule>
  </conditionalFormatting>
  <conditionalFormatting sqref="C198">
    <cfRule type="expression" dxfId="2669" priority="5626">
      <formula>#REF!="Delete"</formula>
    </cfRule>
    <cfRule type="expression" dxfId="2668" priority="5627">
      <formula>#REF!="Add"</formula>
    </cfRule>
    <cfRule type="expression" dxfId="2667" priority="5628">
      <formula>#REF!="Change"</formula>
    </cfRule>
  </conditionalFormatting>
  <conditionalFormatting sqref="B198">
    <cfRule type="expression" priority="5622">
      <formula>#REF!=""</formula>
    </cfRule>
    <cfRule type="expression" dxfId="2666" priority="5623">
      <formula>#REF!="Add"</formula>
    </cfRule>
    <cfRule type="expression" dxfId="2665" priority="5624">
      <formula>#REF!="Remove"</formula>
    </cfRule>
    <cfRule type="expression" dxfId="2664" priority="5625">
      <formula>#REF!="Change"</formula>
    </cfRule>
  </conditionalFormatting>
  <conditionalFormatting sqref="B198">
    <cfRule type="expression" priority="5618">
      <formula>#REF!=""</formula>
    </cfRule>
    <cfRule type="expression" dxfId="2663" priority="5619">
      <formula>#REF!="Add"</formula>
    </cfRule>
    <cfRule type="expression" dxfId="2662" priority="5620">
      <formula>#REF!="Delete"</formula>
    </cfRule>
    <cfRule type="expression" dxfId="2661" priority="5621">
      <formula>#REF!="Change"</formula>
    </cfRule>
  </conditionalFormatting>
  <conditionalFormatting sqref="B198">
    <cfRule type="expression" dxfId="2660" priority="5615">
      <formula>#REF!="Delete"</formula>
    </cfRule>
    <cfRule type="expression" dxfId="2659" priority="5616">
      <formula>#REF!="Add"</formula>
    </cfRule>
    <cfRule type="expression" dxfId="2658" priority="5617">
      <formula>#REF!="Change"</formula>
    </cfRule>
  </conditionalFormatting>
  <conditionalFormatting sqref="E198:F198">
    <cfRule type="expression" priority="5611">
      <formula>#REF!=""</formula>
    </cfRule>
    <cfRule type="expression" dxfId="2657" priority="5612">
      <formula>#REF!="Add"</formula>
    </cfRule>
    <cfRule type="expression" dxfId="2656" priority="5613">
      <formula>#REF!="Delete"</formula>
    </cfRule>
    <cfRule type="expression" dxfId="2655" priority="5614">
      <formula>#REF!="Change"</formula>
    </cfRule>
  </conditionalFormatting>
  <conditionalFormatting sqref="E198:F198">
    <cfRule type="expression" priority="5607">
      <formula>#REF!=""</formula>
    </cfRule>
    <cfRule type="expression" dxfId="2654" priority="5608">
      <formula>#REF!="Add"</formula>
    </cfRule>
    <cfRule type="expression" dxfId="2653" priority="5609">
      <formula>#REF!="Remove"</formula>
    </cfRule>
    <cfRule type="expression" dxfId="2652" priority="5610">
      <formula>#REF!="Change"</formula>
    </cfRule>
  </conditionalFormatting>
  <conditionalFormatting sqref="E198:F198">
    <cfRule type="expression" dxfId="2651" priority="5604">
      <formula>#REF!="Delete"</formula>
    </cfRule>
    <cfRule type="expression" dxfId="2650" priority="5605">
      <formula>#REF!="Add"</formula>
    </cfRule>
    <cfRule type="expression" dxfId="2649" priority="5606">
      <formula>#REF!="Change"</formula>
    </cfRule>
  </conditionalFormatting>
  <conditionalFormatting sqref="D199 G199:H199">
    <cfRule type="expression" priority="5585">
      <formula>#REF!=""</formula>
    </cfRule>
    <cfRule type="expression" dxfId="2648" priority="5586">
      <formula>#REF!="Add"</formula>
    </cfRule>
    <cfRule type="expression" dxfId="2647" priority="5587">
      <formula>#REF!="Remove"</formula>
    </cfRule>
    <cfRule type="expression" dxfId="2646" priority="5588">
      <formula>#REF!="Change"</formula>
    </cfRule>
  </conditionalFormatting>
  <conditionalFormatting sqref="D199 G199:H199">
    <cfRule type="expression" priority="5581">
      <formula>#REF!=""</formula>
    </cfRule>
    <cfRule type="expression" dxfId="2645" priority="5582">
      <formula>#REF!="Add"</formula>
    </cfRule>
    <cfRule type="expression" dxfId="2644" priority="5583">
      <formula>#REF!="Delete"</formula>
    </cfRule>
    <cfRule type="expression" dxfId="2643" priority="5584">
      <formula>#REF!="Change"</formula>
    </cfRule>
  </conditionalFormatting>
  <conditionalFormatting sqref="D199 G199:H199">
    <cfRule type="expression" dxfId="2642" priority="5578">
      <formula>#REF!="Delete"</formula>
    </cfRule>
    <cfRule type="expression" dxfId="2641" priority="5579">
      <formula>#REF!="Add"</formula>
    </cfRule>
    <cfRule type="expression" dxfId="2640" priority="5580">
      <formula>#REF!="Change"</formula>
    </cfRule>
  </conditionalFormatting>
  <conditionalFormatting sqref="C199">
    <cfRule type="expression" priority="5574">
      <formula>#REF!=""</formula>
    </cfRule>
    <cfRule type="expression" dxfId="2639" priority="5575">
      <formula>#REF!="Add"</formula>
    </cfRule>
    <cfRule type="expression" dxfId="2638" priority="5576">
      <formula>#REF!="Remove"</formula>
    </cfRule>
    <cfRule type="expression" dxfId="2637" priority="5577">
      <formula>#REF!="Change"</formula>
    </cfRule>
  </conditionalFormatting>
  <conditionalFormatting sqref="C199">
    <cfRule type="expression" priority="5570">
      <formula>#REF!=""</formula>
    </cfRule>
    <cfRule type="expression" dxfId="2636" priority="5571">
      <formula>#REF!="Add"</formula>
    </cfRule>
    <cfRule type="expression" dxfId="2635" priority="5572">
      <formula>#REF!="Delete"</formula>
    </cfRule>
    <cfRule type="expression" dxfId="2634" priority="5573">
      <formula>#REF!="Change"</formula>
    </cfRule>
  </conditionalFormatting>
  <conditionalFormatting sqref="C199">
    <cfRule type="expression" dxfId="2633" priority="5567">
      <formula>#REF!="Delete"</formula>
    </cfRule>
    <cfRule type="expression" dxfId="2632" priority="5568">
      <formula>#REF!="Add"</formula>
    </cfRule>
    <cfRule type="expression" dxfId="2631" priority="5569">
      <formula>#REF!="Change"</formula>
    </cfRule>
  </conditionalFormatting>
  <conditionalFormatting sqref="B199">
    <cfRule type="expression" priority="5563">
      <formula>#REF!=""</formula>
    </cfRule>
    <cfRule type="expression" dxfId="2630" priority="5564">
      <formula>#REF!="Add"</formula>
    </cfRule>
    <cfRule type="expression" dxfId="2629" priority="5565">
      <formula>#REF!="Remove"</formula>
    </cfRule>
    <cfRule type="expression" dxfId="2628" priority="5566">
      <formula>#REF!="Change"</formula>
    </cfRule>
  </conditionalFormatting>
  <conditionalFormatting sqref="B199">
    <cfRule type="expression" priority="5559">
      <formula>#REF!=""</formula>
    </cfRule>
    <cfRule type="expression" dxfId="2627" priority="5560">
      <formula>#REF!="Add"</formula>
    </cfRule>
    <cfRule type="expression" dxfId="2626" priority="5561">
      <formula>#REF!="Delete"</formula>
    </cfRule>
    <cfRule type="expression" dxfId="2625" priority="5562">
      <formula>#REF!="Change"</formula>
    </cfRule>
  </conditionalFormatting>
  <conditionalFormatting sqref="B199">
    <cfRule type="expression" dxfId="2624" priority="5556">
      <formula>#REF!="Delete"</formula>
    </cfRule>
    <cfRule type="expression" dxfId="2623" priority="5557">
      <formula>#REF!="Add"</formula>
    </cfRule>
    <cfRule type="expression" dxfId="2622" priority="5558">
      <formula>#REF!="Change"</formula>
    </cfRule>
  </conditionalFormatting>
  <conditionalFormatting sqref="E199:F199">
    <cfRule type="expression" priority="5552">
      <formula>#REF!=""</formula>
    </cfRule>
    <cfRule type="expression" dxfId="2621" priority="5553">
      <formula>#REF!="Add"</formula>
    </cfRule>
    <cfRule type="expression" dxfId="2620" priority="5554">
      <formula>#REF!="Delete"</formula>
    </cfRule>
    <cfRule type="expression" dxfId="2619" priority="5555">
      <formula>#REF!="Change"</formula>
    </cfRule>
  </conditionalFormatting>
  <conditionalFormatting sqref="E199:F199">
    <cfRule type="expression" priority="5548">
      <formula>#REF!=""</formula>
    </cfRule>
    <cfRule type="expression" dxfId="2618" priority="5549">
      <formula>#REF!="Add"</formula>
    </cfRule>
    <cfRule type="expression" dxfId="2617" priority="5550">
      <formula>#REF!="Remove"</formula>
    </cfRule>
    <cfRule type="expression" dxfId="2616" priority="5551">
      <formula>#REF!="Change"</formula>
    </cfRule>
  </conditionalFormatting>
  <conditionalFormatting sqref="E199:F199">
    <cfRule type="expression" dxfId="2615" priority="5545">
      <formula>#REF!="Delete"</formula>
    </cfRule>
    <cfRule type="expression" dxfId="2614" priority="5546">
      <formula>#REF!="Add"</formula>
    </cfRule>
    <cfRule type="expression" dxfId="2613" priority="5547">
      <formula>#REF!="Change"</formula>
    </cfRule>
  </conditionalFormatting>
  <conditionalFormatting sqref="E176">
    <cfRule type="expression" priority="5530">
      <formula>#REF!=""</formula>
    </cfRule>
    <cfRule type="expression" dxfId="2612" priority="5531">
      <formula>#REF!="Add"</formula>
    </cfRule>
    <cfRule type="expression" dxfId="2611" priority="5532">
      <formula>#REF!="Delete"</formula>
    </cfRule>
    <cfRule type="expression" dxfId="2610" priority="5533">
      <formula>#REF!="Change"</formula>
    </cfRule>
  </conditionalFormatting>
  <conditionalFormatting sqref="E176">
    <cfRule type="expression" priority="5526">
      <formula>#REF!=""</formula>
    </cfRule>
    <cfRule type="expression" dxfId="2609" priority="5527">
      <formula>#REF!="Add"</formula>
    </cfRule>
    <cfRule type="expression" dxfId="2608" priority="5528">
      <formula>#REF!="Remove"</formula>
    </cfRule>
    <cfRule type="expression" dxfId="2607" priority="5529">
      <formula>#REF!="Change"</formula>
    </cfRule>
  </conditionalFormatting>
  <conditionalFormatting sqref="E176">
    <cfRule type="expression" dxfId="2606" priority="5523">
      <formula>#REF!="Delete"</formula>
    </cfRule>
    <cfRule type="expression" dxfId="2605" priority="5524">
      <formula>#REF!="Add"</formula>
    </cfRule>
    <cfRule type="expression" dxfId="2604" priority="5525">
      <formula>#REF!="Change"</formula>
    </cfRule>
  </conditionalFormatting>
  <conditionalFormatting sqref="G177">
    <cfRule type="expression" priority="5504">
      <formula>#REF!=""</formula>
    </cfRule>
    <cfRule type="expression" dxfId="2603" priority="5505">
      <formula>#REF!="Add"</formula>
    </cfRule>
    <cfRule type="expression" dxfId="2602" priority="5506">
      <formula>#REF!="Delete"</formula>
    </cfRule>
    <cfRule type="expression" dxfId="2601" priority="5507">
      <formula>#REF!="Change"</formula>
    </cfRule>
  </conditionalFormatting>
  <conditionalFormatting sqref="B177 H177">
    <cfRule type="expression" priority="5519">
      <formula>#REF!=""</formula>
    </cfRule>
    <cfRule type="expression" dxfId="2600" priority="5520">
      <formula>#REF!="Add"</formula>
    </cfRule>
    <cfRule type="expression" dxfId="2599" priority="5521">
      <formula>#REF!="Remove"</formula>
    </cfRule>
    <cfRule type="expression" dxfId="2598" priority="5522">
      <formula>#REF!="Change"</formula>
    </cfRule>
  </conditionalFormatting>
  <conditionalFormatting sqref="H177 F177">
    <cfRule type="expression" priority="5515">
      <formula>#REF!=""</formula>
    </cfRule>
    <cfRule type="expression" dxfId="2597" priority="5516">
      <formula>#REF!="Add"</formula>
    </cfRule>
    <cfRule type="expression" dxfId="2596" priority="5517">
      <formula>#REF!="Delete"</formula>
    </cfRule>
    <cfRule type="expression" dxfId="2595" priority="5518">
      <formula>#REF!="Change"</formula>
    </cfRule>
  </conditionalFormatting>
  <conditionalFormatting sqref="B177 H177">
    <cfRule type="expression" dxfId="2594" priority="5512">
      <formula>#REF!="Delete"</formula>
    </cfRule>
    <cfRule type="expression" dxfId="2593" priority="5513">
      <formula>#REF!="Add"</formula>
    </cfRule>
    <cfRule type="expression" dxfId="2592" priority="5514">
      <formula>#REF!="Change"</formula>
    </cfRule>
  </conditionalFormatting>
  <conditionalFormatting sqref="G177">
    <cfRule type="expression" priority="5508">
      <formula>#REF!=""</formula>
    </cfRule>
    <cfRule type="expression" dxfId="2591" priority="5509">
      <formula>#REF!="Add"</formula>
    </cfRule>
    <cfRule type="expression" dxfId="2590" priority="5510">
      <formula>#REF!="Remove"</formula>
    </cfRule>
    <cfRule type="expression" dxfId="2589" priority="5511">
      <formula>#REF!="Change"</formula>
    </cfRule>
  </conditionalFormatting>
  <conditionalFormatting sqref="G177">
    <cfRule type="expression" dxfId="2588" priority="5501">
      <formula>#REF!="Delete"</formula>
    </cfRule>
    <cfRule type="expression" dxfId="2587" priority="5502">
      <formula>#REF!="Add"</formula>
    </cfRule>
    <cfRule type="expression" dxfId="2586" priority="5503">
      <formula>#REF!="Change"</formula>
    </cfRule>
  </conditionalFormatting>
  <conditionalFormatting sqref="F177">
    <cfRule type="expression" priority="5497">
      <formula>#REF!=""</formula>
    </cfRule>
    <cfRule type="expression" dxfId="2585" priority="5498">
      <formula>#REF!="Add"</formula>
    </cfRule>
    <cfRule type="expression" dxfId="2584" priority="5499">
      <formula>#REF!="Remove"</formula>
    </cfRule>
    <cfRule type="expression" dxfId="2583" priority="5500">
      <formula>#REF!="Change"</formula>
    </cfRule>
  </conditionalFormatting>
  <conditionalFormatting sqref="B177">
    <cfRule type="expression" priority="5493">
      <formula>#REF!=""</formula>
    </cfRule>
    <cfRule type="expression" dxfId="2582" priority="5494">
      <formula>#REF!="Add"</formula>
    </cfRule>
    <cfRule type="expression" dxfId="2581" priority="5495">
      <formula>#REF!="Delete"</formula>
    </cfRule>
    <cfRule type="expression" dxfId="2580" priority="5496">
      <formula>#REF!="Change"</formula>
    </cfRule>
  </conditionalFormatting>
  <conditionalFormatting sqref="F177">
    <cfRule type="expression" dxfId="2579" priority="5490">
      <formula>#REF!="Delete"</formula>
    </cfRule>
    <cfRule type="expression" dxfId="2578" priority="5491">
      <formula>#REF!="Add"</formula>
    </cfRule>
    <cfRule type="expression" dxfId="2577" priority="5492">
      <formula>#REF!="Change"</formula>
    </cfRule>
  </conditionalFormatting>
  <conditionalFormatting sqref="D177">
    <cfRule type="expression" priority="5486">
      <formula>#REF!=""</formula>
    </cfRule>
    <cfRule type="expression" dxfId="2576" priority="5487">
      <formula>#REF!="Add"</formula>
    </cfRule>
    <cfRule type="expression" dxfId="2575" priority="5488">
      <formula>#REF!="Remove"</formula>
    </cfRule>
    <cfRule type="expression" dxfId="2574" priority="5489">
      <formula>#REF!="Change"</formula>
    </cfRule>
  </conditionalFormatting>
  <conditionalFormatting sqref="D177">
    <cfRule type="expression" priority="5482">
      <formula>#REF!=""</formula>
    </cfRule>
    <cfRule type="expression" dxfId="2573" priority="5483">
      <formula>#REF!="Add"</formula>
    </cfRule>
    <cfRule type="expression" dxfId="2572" priority="5484">
      <formula>#REF!="Delete"</formula>
    </cfRule>
    <cfRule type="expression" dxfId="2571" priority="5485">
      <formula>#REF!="Change"</formula>
    </cfRule>
  </conditionalFormatting>
  <conditionalFormatting sqref="D177">
    <cfRule type="expression" dxfId="2570" priority="5479">
      <formula>#REF!="Delete"</formula>
    </cfRule>
    <cfRule type="expression" dxfId="2569" priority="5480">
      <formula>#REF!="Add"</formula>
    </cfRule>
    <cfRule type="expression" dxfId="2568" priority="5481">
      <formula>#REF!="Change"</formula>
    </cfRule>
  </conditionalFormatting>
  <conditionalFormatting sqref="E177">
    <cfRule type="expression" priority="5475">
      <formula>#REF!=""</formula>
    </cfRule>
    <cfRule type="expression" dxfId="2567" priority="5476">
      <formula>#REF!="Add"</formula>
    </cfRule>
    <cfRule type="expression" dxfId="2566" priority="5477">
      <formula>#REF!="Delete"</formula>
    </cfRule>
    <cfRule type="expression" dxfId="2565" priority="5478">
      <formula>#REF!="Change"</formula>
    </cfRule>
  </conditionalFormatting>
  <conditionalFormatting sqref="E177">
    <cfRule type="expression" priority="5471">
      <formula>#REF!=""</formula>
    </cfRule>
    <cfRule type="expression" dxfId="2564" priority="5472">
      <formula>#REF!="Add"</formula>
    </cfRule>
    <cfRule type="expression" dxfId="2563" priority="5473">
      <formula>#REF!="Remove"</formula>
    </cfRule>
    <cfRule type="expression" dxfId="2562" priority="5474">
      <formula>#REF!="Change"</formula>
    </cfRule>
  </conditionalFormatting>
  <conditionalFormatting sqref="E177">
    <cfRule type="expression" dxfId="2561" priority="5468">
      <formula>#REF!="Delete"</formula>
    </cfRule>
    <cfRule type="expression" dxfId="2560" priority="5469">
      <formula>#REF!="Add"</formula>
    </cfRule>
    <cfRule type="expression" dxfId="2559" priority="5470">
      <formula>#REF!="Change"</formula>
    </cfRule>
  </conditionalFormatting>
  <conditionalFormatting sqref="D200 G200:H200">
    <cfRule type="expression" priority="5449">
      <formula>#REF!=""</formula>
    </cfRule>
    <cfRule type="expression" dxfId="2558" priority="5450">
      <formula>#REF!="Add"</formula>
    </cfRule>
    <cfRule type="expression" dxfId="2557" priority="5451">
      <formula>#REF!="Remove"</formula>
    </cfRule>
    <cfRule type="expression" dxfId="2556" priority="5452">
      <formula>#REF!="Change"</formula>
    </cfRule>
  </conditionalFormatting>
  <conditionalFormatting sqref="D200 G200:H200">
    <cfRule type="expression" priority="5445">
      <formula>#REF!=""</formula>
    </cfRule>
    <cfRule type="expression" dxfId="2555" priority="5446">
      <formula>#REF!="Add"</formula>
    </cfRule>
    <cfRule type="expression" dxfId="2554" priority="5447">
      <formula>#REF!="Delete"</formula>
    </cfRule>
    <cfRule type="expression" dxfId="2553" priority="5448">
      <formula>#REF!="Change"</formula>
    </cfRule>
  </conditionalFormatting>
  <conditionalFormatting sqref="D200 G200:H200">
    <cfRule type="expression" dxfId="2552" priority="5442">
      <formula>#REF!="Delete"</formula>
    </cfRule>
    <cfRule type="expression" dxfId="2551" priority="5443">
      <formula>#REF!="Add"</formula>
    </cfRule>
    <cfRule type="expression" dxfId="2550" priority="5444">
      <formula>#REF!="Change"</formula>
    </cfRule>
  </conditionalFormatting>
  <conditionalFormatting sqref="C200">
    <cfRule type="expression" priority="5438">
      <formula>#REF!=""</formula>
    </cfRule>
    <cfRule type="expression" dxfId="2549" priority="5439">
      <formula>#REF!="Add"</formula>
    </cfRule>
    <cfRule type="expression" dxfId="2548" priority="5440">
      <formula>#REF!="Remove"</formula>
    </cfRule>
    <cfRule type="expression" dxfId="2547" priority="5441">
      <formula>#REF!="Change"</formula>
    </cfRule>
  </conditionalFormatting>
  <conditionalFormatting sqref="C200">
    <cfRule type="expression" priority="5434">
      <formula>#REF!=""</formula>
    </cfRule>
    <cfRule type="expression" dxfId="2546" priority="5435">
      <formula>#REF!="Add"</formula>
    </cfRule>
    <cfRule type="expression" dxfId="2545" priority="5436">
      <formula>#REF!="Delete"</formula>
    </cfRule>
    <cfRule type="expression" dxfId="2544" priority="5437">
      <formula>#REF!="Change"</formula>
    </cfRule>
  </conditionalFormatting>
  <conditionalFormatting sqref="C200">
    <cfRule type="expression" dxfId="2543" priority="5431">
      <formula>#REF!="Delete"</formula>
    </cfRule>
    <cfRule type="expression" dxfId="2542" priority="5432">
      <formula>#REF!="Add"</formula>
    </cfRule>
    <cfRule type="expression" dxfId="2541" priority="5433">
      <formula>#REF!="Change"</formula>
    </cfRule>
  </conditionalFormatting>
  <conditionalFormatting sqref="B200">
    <cfRule type="expression" priority="5427">
      <formula>#REF!=""</formula>
    </cfRule>
    <cfRule type="expression" dxfId="2540" priority="5428">
      <formula>#REF!="Add"</formula>
    </cfRule>
    <cfRule type="expression" dxfId="2539" priority="5429">
      <formula>#REF!="Remove"</formula>
    </cfRule>
    <cfRule type="expression" dxfId="2538" priority="5430">
      <formula>#REF!="Change"</formula>
    </cfRule>
  </conditionalFormatting>
  <conditionalFormatting sqref="B200">
    <cfRule type="expression" priority="5423">
      <formula>#REF!=""</formula>
    </cfRule>
    <cfRule type="expression" dxfId="2537" priority="5424">
      <formula>#REF!="Add"</formula>
    </cfRule>
    <cfRule type="expression" dxfId="2536" priority="5425">
      <formula>#REF!="Delete"</formula>
    </cfRule>
    <cfRule type="expression" dxfId="2535" priority="5426">
      <formula>#REF!="Change"</formula>
    </cfRule>
  </conditionalFormatting>
  <conditionalFormatting sqref="B200">
    <cfRule type="expression" dxfId="2534" priority="5420">
      <formula>#REF!="Delete"</formula>
    </cfRule>
    <cfRule type="expression" dxfId="2533" priority="5421">
      <formula>#REF!="Add"</formula>
    </cfRule>
    <cfRule type="expression" dxfId="2532" priority="5422">
      <formula>#REF!="Change"</formula>
    </cfRule>
  </conditionalFormatting>
  <conditionalFormatting sqref="E200:F200">
    <cfRule type="expression" priority="5416">
      <formula>#REF!=""</formula>
    </cfRule>
    <cfRule type="expression" dxfId="2531" priority="5417">
      <formula>#REF!="Add"</formula>
    </cfRule>
    <cfRule type="expression" dxfId="2530" priority="5418">
      <formula>#REF!="Delete"</formula>
    </cfRule>
    <cfRule type="expression" dxfId="2529" priority="5419">
      <formula>#REF!="Change"</formula>
    </cfRule>
  </conditionalFormatting>
  <conditionalFormatting sqref="E200:F200">
    <cfRule type="expression" priority="5412">
      <formula>#REF!=""</formula>
    </cfRule>
    <cfRule type="expression" dxfId="2528" priority="5413">
      <formula>#REF!="Add"</formula>
    </cfRule>
    <cfRule type="expression" dxfId="2527" priority="5414">
      <formula>#REF!="Remove"</formula>
    </cfRule>
    <cfRule type="expression" dxfId="2526" priority="5415">
      <formula>#REF!="Change"</formula>
    </cfRule>
  </conditionalFormatting>
  <conditionalFormatting sqref="E200:F200">
    <cfRule type="expression" dxfId="2525" priority="5409">
      <formula>#REF!="Delete"</formula>
    </cfRule>
    <cfRule type="expression" dxfId="2524" priority="5410">
      <formula>#REF!="Add"</formula>
    </cfRule>
    <cfRule type="expression" dxfId="2523" priority="5411">
      <formula>#REF!="Change"</formula>
    </cfRule>
  </conditionalFormatting>
  <conditionalFormatting sqref="E201:F201">
    <cfRule type="expression" priority="5357">
      <formula>#REF!=""</formula>
    </cfRule>
    <cfRule type="expression" dxfId="2522" priority="5358">
      <formula>#REF!="Add"</formula>
    </cfRule>
    <cfRule type="expression" dxfId="2521" priority="5359">
      <formula>#REF!="Delete"</formula>
    </cfRule>
    <cfRule type="expression" dxfId="2520" priority="5360">
      <formula>#REF!="Change"</formula>
    </cfRule>
  </conditionalFormatting>
  <conditionalFormatting sqref="D201">
    <cfRule type="expression" priority="5390">
      <formula>#REF!=""</formula>
    </cfRule>
    <cfRule type="expression" dxfId="2519" priority="5391">
      <formula>#REF!="Add"</formula>
    </cfRule>
    <cfRule type="expression" dxfId="2518" priority="5392">
      <formula>#REF!="Remove"</formula>
    </cfRule>
    <cfRule type="expression" dxfId="2517" priority="5393">
      <formula>#REF!="Change"</formula>
    </cfRule>
  </conditionalFormatting>
  <conditionalFormatting sqref="D201">
    <cfRule type="expression" priority="5386">
      <formula>#REF!=""</formula>
    </cfRule>
    <cfRule type="expression" dxfId="2516" priority="5387">
      <formula>#REF!="Add"</formula>
    </cfRule>
    <cfRule type="expression" dxfId="2515" priority="5388">
      <formula>#REF!="Delete"</formula>
    </cfRule>
    <cfRule type="expression" dxfId="2514" priority="5389">
      <formula>#REF!="Change"</formula>
    </cfRule>
  </conditionalFormatting>
  <conditionalFormatting sqref="D201">
    <cfRule type="expression" dxfId="2513" priority="5383">
      <formula>#REF!="Delete"</formula>
    </cfRule>
    <cfRule type="expression" dxfId="2512" priority="5384">
      <formula>#REF!="Add"</formula>
    </cfRule>
    <cfRule type="expression" dxfId="2511" priority="5385">
      <formula>#REF!="Change"</formula>
    </cfRule>
  </conditionalFormatting>
  <conditionalFormatting sqref="C201">
    <cfRule type="expression" priority="5379">
      <formula>#REF!=""</formula>
    </cfRule>
    <cfRule type="expression" dxfId="2510" priority="5380">
      <formula>#REF!="Add"</formula>
    </cfRule>
    <cfRule type="expression" dxfId="2509" priority="5381">
      <formula>#REF!="Remove"</formula>
    </cfRule>
    <cfRule type="expression" dxfId="2508" priority="5382">
      <formula>#REF!="Change"</formula>
    </cfRule>
  </conditionalFormatting>
  <conditionalFormatting sqref="C201">
    <cfRule type="expression" priority="5375">
      <formula>#REF!=""</formula>
    </cfRule>
    <cfRule type="expression" dxfId="2507" priority="5376">
      <formula>#REF!="Add"</formula>
    </cfRule>
    <cfRule type="expression" dxfId="2506" priority="5377">
      <formula>#REF!="Delete"</formula>
    </cfRule>
    <cfRule type="expression" dxfId="2505" priority="5378">
      <formula>#REF!="Change"</formula>
    </cfRule>
  </conditionalFormatting>
  <conditionalFormatting sqref="C201">
    <cfRule type="expression" dxfId="2504" priority="5372">
      <formula>#REF!="Delete"</formula>
    </cfRule>
    <cfRule type="expression" dxfId="2503" priority="5373">
      <formula>#REF!="Add"</formula>
    </cfRule>
    <cfRule type="expression" dxfId="2502" priority="5374">
      <formula>#REF!="Change"</formula>
    </cfRule>
  </conditionalFormatting>
  <conditionalFormatting sqref="B201">
    <cfRule type="expression" priority="5368">
      <formula>#REF!=""</formula>
    </cfRule>
    <cfRule type="expression" dxfId="2501" priority="5369">
      <formula>#REF!="Add"</formula>
    </cfRule>
    <cfRule type="expression" dxfId="2500" priority="5370">
      <formula>#REF!="Remove"</formula>
    </cfRule>
    <cfRule type="expression" dxfId="2499" priority="5371">
      <formula>#REF!="Change"</formula>
    </cfRule>
  </conditionalFormatting>
  <conditionalFormatting sqref="B201">
    <cfRule type="expression" priority="5364">
      <formula>#REF!=""</formula>
    </cfRule>
    <cfRule type="expression" dxfId="2498" priority="5365">
      <formula>#REF!="Add"</formula>
    </cfRule>
    <cfRule type="expression" dxfId="2497" priority="5366">
      <formula>#REF!="Delete"</formula>
    </cfRule>
    <cfRule type="expression" dxfId="2496" priority="5367">
      <formula>#REF!="Change"</formula>
    </cfRule>
  </conditionalFormatting>
  <conditionalFormatting sqref="B201">
    <cfRule type="expression" dxfId="2495" priority="5361">
      <formula>#REF!="Delete"</formula>
    </cfRule>
    <cfRule type="expression" dxfId="2494" priority="5362">
      <formula>#REF!="Add"</formula>
    </cfRule>
    <cfRule type="expression" dxfId="2493" priority="5363">
      <formula>#REF!="Change"</formula>
    </cfRule>
  </conditionalFormatting>
  <conditionalFormatting sqref="E201:F201">
    <cfRule type="expression" priority="5353">
      <formula>#REF!=""</formula>
    </cfRule>
    <cfRule type="expression" dxfId="2492" priority="5354">
      <formula>#REF!="Add"</formula>
    </cfRule>
    <cfRule type="expression" dxfId="2491" priority="5355">
      <formula>#REF!="Remove"</formula>
    </cfRule>
    <cfRule type="expression" dxfId="2490" priority="5356">
      <formula>#REF!="Change"</formula>
    </cfRule>
  </conditionalFormatting>
  <conditionalFormatting sqref="E201:F201">
    <cfRule type="expression" dxfId="2489" priority="5350">
      <formula>#REF!="Delete"</formula>
    </cfRule>
    <cfRule type="expression" dxfId="2488" priority="5351">
      <formula>#REF!="Add"</formula>
    </cfRule>
    <cfRule type="expression" dxfId="2487" priority="5352">
      <formula>#REF!="Change"</formula>
    </cfRule>
  </conditionalFormatting>
  <conditionalFormatting sqref="D202">
    <cfRule type="expression" priority="5331">
      <formula>#REF!=""</formula>
    </cfRule>
    <cfRule type="expression" dxfId="2486" priority="5332">
      <formula>#REF!="Add"</formula>
    </cfRule>
    <cfRule type="expression" dxfId="2485" priority="5333">
      <formula>#REF!="Remove"</formula>
    </cfRule>
    <cfRule type="expression" dxfId="2484" priority="5334">
      <formula>#REF!="Change"</formula>
    </cfRule>
  </conditionalFormatting>
  <conditionalFormatting sqref="D202">
    <cfRule type="expression" priority="5327">
      <formula>#REF!=""</formula>
    </cfRule>
    <cfRule type="expression" dxfId="2483" priority="5328">
      <formula>#REF!="Add"</formula>
    </cfRule>
    <cfRule type="expression" dxfId="2482" priority="5329">
      <formula>#REF!="Delete"</formula>
    </cfRule>
    <cfRule type="expression" dxfId="2481" priority="5330">
      <formula>#REF!="Change"</formula>
    </cfRule>
  </conditionalFormatting>
  <conditionalFormatting sqref="D202">
    <cfRule type="expression" dxfId="2480" priority="5324">
      <formula>#REF!="Delete"</formula>
    </cfRule>
    <cfRule type="expression" dxfId="2479" priority="5325">
      <formula>#REF!="Add"</formula>
    </cfRule>
    <cfRule type="expression" dxfId="2478" priority="5326">
      <formula>#REF!="Change"</formula>
    </cfRule>
  </conditionalFormatting>
  <conditionalFormatting sqref="C202">
    <cfRule type="expression" priority="5320">
      <formula>#REF!=""</formula>
    </cfRule>
    <cfRule type="expression" dxfId="2477" priority="5321">
      <formula>#REF!="Add"</formula>
    </cfRule>
    <cfRule type="expression" dxfId="2476" priority="5322">
      <formula>#REF!="Remove"</formula>
    </cfRule>
    <cfRule type="expression" dxfId="2475" priority="5323">
      <formula>#REF!="Change"</formula>
    </cfRule>
  </conditionalFormatting>
  <conditionalFormatting sqref="C202">
    <cfRule type="expression" priority="5316">
      <formula>#REF!=""</formula>
    </cfRule>
    <cfRule type="expression" dxfId="2474" priority="5317">
      <formula>#REF!="Add"</formula>
    </cfRule>
    <cfRule type="expression" dxfId="2473" priority="5318">
      <formula>#REF!="Delete"</formula>
    </cfRule>
    <cfRule type="expression" dxfId="2472" priority="5319">
      <formula>#REF!="Change"</formula>
    </cfRule>
  </conditionalFormatting>
  <conditionalFormatting sqref="C202">
    <cfRule type="expression" dxfId="2471" priority="5313">
      <formula>#REF!="Delete"</formula>
    </cfRule>
    <cfRule type="expression" dxfId="2470" priority="5314">
      <formula>#REF!="Add"</formula>
    </cfRule>
    <cfRule type="expression" dxfId="2469" priority="5315">
      <formula>#REF!="Change"</formula>
    </cfRule>
  </conditionalFormatting>
  <conditionalFormatting sqref="B202">
    <cfRule type="expression" priority="5309">
      <formula>#REF!=""</formula>
    </cfRule>
    <cfRule type="expression" dxfId="2468" priority="5310">
      <formula>#REF!="Add"</formula>
    </cfRule>
    <cfRule type="expression" dxfId="2467" priority="5311">
      <formula>#REF!="Remove"</formula>
    </cfRule>
    <cfRule type="expression" dxfId="2466" priority="5312">
      <formula>#REF!="Change"</formula>
    </cfRule>
  </conditionalFormatting>
  <conditionalFormatting sqref="B202">
    <cfRule type="expression" priority="5305">
      <formula>#REF!=""</formula>
    </cfRule>
    <cfRule type="expression" dxfId="2465" priority="5306">
      <formula>#REF!="Add"</formula>
    </cfRule>
    <cfRule type="expression" dxfId="2464" priority="5307">
      <formula>#REF!="Delete"</formula>
    </cfRule>
    <cfRule type="expression" dxfId="2463" priority="5308">
      <formula>#REF!="Change"</formula>
    </cfRule>
  </conditionalFormatting>
  <conditionalFormatting sqref="B202">
    <cfRule type="expression" dxfId="2462" priority="5302">
      <formula>#REF!="Delete"</formula>
    </cfRule>
    <cfRule type="expression" dxfId="2461" priority="5303">
      <formula>#REF!="Add"</formula>
    </cfRule>
    <cfRule type="expression" dxfId="2460" priority="5304">
      <formula>#REF!="Change"</formula>
    </cfRule>
  </conditionalFormatting>
  <conditionalFormatting sqref="E202:F202">
    <cfRule type="expression" priority="5298">
      <formula>#REF!=""</formula>
    </cfRule>
    <cfRule type="expression" dxfId="2459" priority="5299">
      <formula>#REF!="Add"</formula>
    </cfRule>
    <cfRule type="expression" dxfId="2458" priority="5300">
      <formula>#REF!="Delete"</formula>
    </cfRule>
    <cfRule type="expression" dxfId="2457" priority="5301">
      <formula>#REF!="Change"</formula>
    </cfRule>
  </conditionalFormatting>
  <conditionalFormatting sqref="E202:F202">
    <cfRule type="expression" priority="5294">
      <formula>#REF!=""</formula>
    </cfRule>
    <cfRule type="expression" dxfId="2456" priority="5295">
      <formula>#REF!="Add"</formula>
    </cfRule>
    <cfRule type="expression" dxfId="2455" priority="5296">
      <formula>#REF!="Remove"</formula>
    </cfRule>
    <cfRule type="expression" dxfId="2454" priority="5297">
      <formula>#REF!="Change"</formula>
    </cfRule>
  </conditionalFormatting>
  <conditionalFormatting sqref="E202:F202">
    <cfRule type="expression" dxfId="2453" priority="5291">
      <formula>#REF!="Delete"</formula>
    </cfRule>
    <cfRule type="expression" dxfId="2452" priority="5292">
      <formula>#REF!="Add"</formula>
    </cfRule>
    <cfRule type="expression" dxfId="2451" priority="5293">
      <formula>#REF!="Change"</formula>
    </cfRule>
  </conditionalFormatting>
  <conditionalFormatting sqref="D203">
    <cfRule type="expression" priority="5272">
      <formula>#REF!=""</formula>
    </cfRule>
    <cfRule type="expression" dxfId="2450" priority="5273">
      <formula>#REF!="Add"</formula>
    </cfRule>
    <cfRule type="expression" dxfId="2449" priority="5274">
      <formula>#REF!="Remove"</formula>
    </cfRule>
    <cfRule type="expression" dxfId="2448" priority="5275">
      <formula>#REF!="Change"</formula>
    </cfRule>
  </conditionalFormatting>
  <conditionalFormatting sqref="D203">
    <cfRule type="expression" priority="5268">
      <formula>#REF!=""</formula>
    </cfRule>
    <cfRule type="expression" dxfId="2447" priority="5269">
      <formula>#REF!="Add"</formula>
    </cfRule>
    <cfRule type="expression" dxfId="2446" priority="5270">
      <formula>#REF!="Delete"</formula>
    </cfRule>
    <cfRule type="expression" dxfId="2445" priority="5271">
      <formula>#REF!="Change"</formula>
    </cfRule>
  </conditionalFormatting>
  <conditionalFormatting sqref="D203">
    <cfRule type="expression" dxfId="2444" priority="5265">
      <formula>#REF!="Delete"</formula>
    </cfRule>
    <cfRule type="expression" dxfId="2443" priority="5266">
      <formula>#REF!="Add"</formula>
    </cfRule>
    <cfRule type="expression" dxfId="2442" priority="5267">
      <formula>#REF!="Change"</formula>
    </cfRule>
  </conditionalFormatting>
  <conditionalFormatting sqref="C203">
    <cfRule type="expression" priority="5261">
      <formula>#REF!=""</formula>
    </cfRule>
    <cfRule type="expression" dxfId="2441" priority="5262">
      <formula>#REF!="Add"</formula>
    </cfRule>
    <cfRule type="expression" dxfId="2440" priority="5263">
      <formula>#REF!="Remove"</formula>
    </cfRule>
    <cfRule type="expression" dxfId="2439" priority="5264">
      <formula>#REF!="Change"</formula>
    </cfRule>
  </conditionalFormatting>
  <conditionalFormatting sqref="C203">
    <cfRule type="expression" priority="5257">
      <formula>#REF!=""</formula>
    </cfRule>
    <cfRule type="expression" dxfId="2438" priority="5258">
      <formula>#REF!="Add"</formula>
    </cfRule>
    <cfRule type="expression" dxfId="2437" priority="5259">
      <formula>#REF!="Delete"</formula>
    </cfRule>
    <cfRule type="expression" dxfId="2436" priority="5260">
      <formula>#REF!="Change"</formula>
    </cfRule>
  </conditionalFormatting>
  <conditionalFormatting sqref="C203">
    <cfRule type="expression" dxfId="2435" priority="5254">
      <formula>#REF!="Delete"</formula>
    </cfRule>
    <cfRule type="expression" dxfId="2434" priority="5255">
      <formula>#REF!="Add"</formula>
    </cfRule>
    <cfRule type="expression" dxfId="2433" priority="5256">
      <formula>#REF!="Change"</formula>
    </cfRule>
  </conditionalFormatting>
  <conditionalFormatting sqref="B203">
    <cfRule type="expression" priority="5250">
      <formula>#REF!=""</formula>
    </cfRule>
    <cfRule type="expression" dxfId="2432" priority="5251">
      <formula>#REF!="Add"</formula>
    </cfRule>
    <cfRule type="expression" dxfId="2431" priority="5252">
      <formula>#REF!="Remove"</formula>
    </cfRule>
    <cfRule type="expression" dxfId="2430" priority="5253">
      <formula>#REF!="Change"</formula>
    </cfRule>
  </conditionalFormatting>
  <conditionalFormatting sqref="B203">
    <cfRule type="expression" priority="5246">
      <formula>#REF!=""</formula>
    </cfRule>
    <cfRule type="expression" dxfId="2429" priority="5247">
      <formula>#REF!="Add"</formula>
    </cfRule>
    <cfRule type="expression" dxfId="2428" priority="5248">
      <formula>#REF!="Delete"</formula>
    </cfRule>
    <cfRule type="expression" dxfId="2427" priority="5249">
      <formula>#REF!="Change"</formula>
    </cfRule>
  </conditionalFormatting>
  <conditionalFormatting sqref="B203">
    <cfRule type="expression" dxfId="2426" priority="5243">
      <formula>#REF!="Delete"</formula>
    </cfRule>
    <cfRule type="expression" dxfId="2425" priority="5244">
      <formula>#REF!="Add"</formula>
    </cfRule>
    <cfRule type="expression" dxfId="2424" priority="5245">
      <formula>#REF!="Change"</formula>
    </cfRule>
  </conditionalFormatting>
  <conditionalFormatting sqref="E203:F203">
    <cfRule type="expression" priority="5239">
      <formula>#REF!=""</formula>
    </cfRule>
    <cfRule type="expression" dxfId="2423" priority="5240">
      <formula>#REF!="Add"</formula>
    </cfRule>
    <cfRule type="expression" dxfId="2422" priority="5241">
      <formula>#REF!="Delete"</formula>
    </cfRule>
    <cfRule type="expression" dxfId="2421" priority="5242">
      <formula>#REF!="Change"</formula>
    </cfRule>
  </conditionalFormatting>
  <conditionalFormatting sqref="E203:F203">
    <cfRule type="expression" priority="5235">
      <formula>#REF!=""</formula>
    </cfRule>
    <cfRule type="expression" dxfId="2420" priority="5236">
      <formula>#REF!="Add"</formula>
    </cfRule>
    <cfRule type="expression" dxfId="2419" priority="5237">
      <formula>#REF!="Remove"</formula>
    </cfRule>
    <cfRule type="expression" dxfId="2418" priority="5238">
      <formula>#REF!="Change"</formula>
    </cfRule>
  </conditionalFormatting>
  <conditionalFormatting sqref="E203:F203">
    <cfRule type="expression" dxfId="2417" priority="5232">
      <formula>#REF!="Delete"</formula>
    </cfRule>
    <cfRule type="expression" dxfId="2416" priority="5233">
      <formula>#REF!="Add"</formula>
    </cfRule>
    <cfRule type="expression" dxfId="2415" priority="5234">
      <formula>#REF!="Change"</formula>
    </cfRule>
  </conditionalFormatting>
  <conditionalFormatting sqref="G201">
    <cfRule type="expression" priority="5228">
      <formula>#REF!=""</formula>
    </cfRule>
    <cfRule type="expression" dxfId="2414" priority="5229">
      <formula>#REF!="Add"</formula>
    </cfRule>
    <cfRule type="expression" dxfId="2413" priority="5230">
      <formula>#REF!="Remove"</formula>
    </cfRule>
    <cfRule type="expression" dxfId="2412" priority="5231">
      <formula>#REF!="Change"</formula>
    </cfRule>
  </conditionalFormatting>
  <conditionalFormatting sqref="G201">
    <cfRule type="expression" priority="5224">
      <formula>#REF!=""</formula>
    </cfRule>
    <cfRule type="expression" dxfId="2411" priority="5225">
      <formula>#REF!="Add"</formula>
    </cfRule>
    <cfRule type="expression" dxfId="2410" priority="5226">
      <formula>#REF!="Delete"</formula>
    </cfRule>
    <cfRule type="expression" dxfId="2409" priority="5227">
      <formula>#REF!="Change"</formula>
    </cfRule>
  </conditionalFormatting>
  <conditionalFormatting sqref="G201">
    <cfRule type="expression" dxfId="2408" priority="5221">
      <formula>#REF!="Delete"</formula>
    </cfRule>
    <cfRule type="expression" dxfId="2407" priority="5222">
      <formula>#REF!="Add"</formula>
    </cfRule>
    <cfRule type="expression" dxfId="2406" priority="5223">
      <formula>#REF!="Change"</formula>
    </cfRule>
  </conditionalFormatting>
  <conditionalFormatting sqref="G202">
    <cfRule type="expression" priority="5217">
      <formula>#REF!=""</formula>
    </cfRule>
    <cfRule type="expression" dxfId="2405" priority="5218">
      <formula>#REF!="Add"</formula>
    </cfRule>
    <cfRule type="expression" dxfId="2404" priority="5219">
      <formula>#REF!="Remove"</formula>
    </cfRule>
    <cfRule type="expression" dxfId="2403" priority="5220">
      <formula>#REF!="Change"</formula>
    </cfRule>
  </conditionalFormatting>
  <conditionalFormatting sqref="G202">
    <cfRule type="expression" priority="5213">
      <formula>#REF!=""</formula>
    </cfRule>
    <cfRule type="expression" dxfId="2402" priority="5214">
      <formula>#REF!="Add"</formula>
    </cfRule>
    <cfRule type="expression" dxfId="2401" priority="5215">
      <formula>#REF!="Delete"</formula>
    </cfRule>
    <cfRule type="expression" dxfId="2400" priority="5216">
      <formula>#REF!="Change"</formula>
    </cfRule>
  </conditionalFormatting>
  <conditionalFormatting sqref="G202">
    <cfRule type="expression" dxfId="2399" priority="5210">
      <formula>#REF!="Delete"</formula>
    </cfRule>
    <cfRule type="expression" dxfId="2398" priority="5211">
      <formula>#REF!="Add"</formula>
    </cfRule>
    <cfRule type="expression" dxfId="2397" priority="5212">
      <formula>#REF!="Change"</formula>
    </cfRule>
  </conditionalFormatting>
  <conditionalFormatting sqref="G203">
    <cfRule type="expression" priority="5206">
      <formula>#REF!=""</formula>
    </cfRule>
    <cfRule type="expression" dxfId="2396" priority="5207">
      <formula>#REF!="Add"</formula>
    </cfRule>
    <cfRule type="expression" dxfId="2395" priority="5208">
      <formula>#REF!="Remove"</formula>
    </cfRule>
    <cfRule type="expression" dxfId="2394" priority="5209">
      <formula>#REF!="Change"</formula>
    </cfRule>
  </conditionalFormatting>
  <conditionalFormatting sqref="G203">
    <cfRule type="expression" priority="5202">
      <formula>#REF!=""</formula>
    </cfRule>
    <cfRule type="expression" dxfId="2393" priority="5203">
      <formula>#REF!="Add"</formula>
    </cfRule>
    <cfRule type="expression" dxfId="2392" priority="5204">
      <formula>#REF!="Delete"</formula>
    </cfRule>
    <cfRule type="expression" dxfId="2391" priority="5205">
      <formula>#REF!="Change"</formula>
    </cfRule>
  </conditionalFormatting>
  <conditionalFormatting sqref="G203">
    <cfRule type="expression" dxfId="2390" priority="5199">
      <formula>#REF!="Delete"</formula>
    </cfRule>
    <cfRule type="expression" dxfId="2389" priority="5200">
      <formula>#REF!="Add"</formula>
    </cfRule>
    <cfRule type="expression" dxfId="2388" priority="5201">
      <formula>#REF!="Change"</formula>
    </cfRule>
  </conditionalFormatting>
  <conditionalFormatting sqref="H201">
    <cfRule type="expression" priority="5195">
      <formula>#REF!=""</formula>
    </cfRule>
    <cfRule type="expression" dxfId="2387" priority="5196">
      <formula>#REF!="Add"</formula>
    </cfRule>
    <cfRule type="expression" dxfId="2386" priority="5197">
      <formula>#REF!="Remove"</formula>
    </cfRule>
    <cfRule type="expression" dxfId="2385" priority="5198">
      <formula>#REF!="Change"</formula>
    </cfRule>
  </conditionalFormatting>
  <conditionalFormatting sqref="H201">
    <cfRule type="expression" priority="5191">
      <formula>#REF!=""</formula>
    </cfRule>
    <cfRule type="expression" dxfId="2384" priority="5192">
      <formula>#REF!="Add"</formula>
    </cfRule>
    <cfRule type="expression" dxfId="2383" priority="5193">
      <formula>#REF!="Delete"</formula>
    </cfRule>
    <cfRule type="expression" dxfId="2382" priority="5194">
      <formula>#REF!="Change"</formula>
    </cfRule>
  </conditionalFormatting>
  <conditionalFormatting sqref="H201">
    <cfRule type="expression" dxfId="2381" priority="5188">
      <formula>#REF!="Delete"</formula>
    </cfRule>
    <cfRule type="expression" dxfId="2380" priority="5189">
      <formula>#REF!="Add"</formula>
    </cfRule>
    <cfRule type="expression" dxfId="2379" priority="5190">
      <formula>#REF!="Change"</formula>
    </cfRule>
  </conditionalFormatting>
  <conditionalFormatting sqref="H202">
    <cfRule type="expression" priority="5184">
      <formula>#REF!=""</formula>
    </cfRule>
    <cfRule type="expression" dxfId="2378" priority="5185">
      <formula>#REF!="Add"</formula>
    </cfRule>
    <cfRule type="expression" dxfId="2377" priority="5186">
      <formula>#REF!="Remove"</formula>
    </cfRule>
    <cfRule type="expression" dxfId="2376" priority="5187">
      <formula>#REF!="Change"</formula>
    </cfRule>
  </conditionalFormatting>
  <conditionalFormatting sqref="H202">
    <cfRule type="expression" priority="5180">
      <formula>#REF!=""</formula>
    </cfRule>
    <cfRule type="expression" dxfId="2375" priority="5181">
      <formula>#REF!="Add"</formula>
    </cfRule>
    <cfRule type="expression" dxfId="2374" priority="5182">
      <formula>#REF!="Delete"</formula>
    </cfRule>
    <cfRule type="expression" dxfId="2373" priority="5183">
      <formula>#REF!="Change"</formula>
    </cfRule>
  </conditionalFormatting>
  <conditionalFormatting sqref="H202">
    <cfRule type="expression" dxfId="2372" priority="5177">
      <formula>#REF!="Delete"</formula>
    </cfRule>
    <cfRule type="expression" dxfId="2371" priority="5178">
      <formula>#REF!="Add"</formula>
    </cfRule>
    <cfRule type="expression" dxfId="2370" priority="5179">
      <formula>#REF!="Change"</formula>
    </cfRule>
  </conditionalFormatting>
  <conditionalFormatting sqref="H203">
    <cfRule type="expression" priority="5173">
      <formula>#REF!=""</formula>
    </cfRule>
    <cfRule type="expression" dxfId="2369" priority="5174">
      <formula>#REF!="Add"</formula>
    </cfRule>
    <cfRule type="expression" dxfId="2368" priority="5175">
      <formula>#REF!="Remove"</formula>
    </cfRule>
    <cfRule type="expression" dxfId="2367" priority="5176">
      <formula>#REF!="Change"</formula>
    </cfRule>
  </conditionalFormatting>
  <conditionalFormatting sqref="H203">
    <cfRule type="expression" priority="5169">
      <formula>#REF!=""</formula>
    </cfRule>
    <cfRule type="expression" dxfId="2366" priority="5170">
      <formula>#REF!="Add"</formula>
    </cfRule>
    <cfRule type="expression" dxfId="2365" priority="5171">
      <formula>#REF!="Delete"</formula>
    </cfRule>
    <cfRule type="expression" dxfId="2364" priority="5172">
      <formula>#REF!="Change"</formula>
    </cfRule>
  </conditionalFormatting>
  <conditionalFormatting sqref="H203">
    <cfRule type="expression" dxfId="2363" priority="5166">
      <formula>#REF!="Delete"</formula>
    </cfRule>
    <cfRule type="expression" dxfId="2362" priority="5167">
      <formula>#REF!="Add"</formula>
    </cfRule>
    <cfRule type="expression" dxfId="2361" priority="5168">
      <formula>#REF!="Change"</formula>
    </cfRule>
  </conditionalFormatting>
  <conditionalFormatting sqref="C123">
    <cfRule type="expression" priority="5059">
      <formula>#REF!=""</formula>
    </cfRule>
    <cfRule type="expression" dxfId="2360" priority="5060">
      <formula>#REF!="Add"</formula>
    </cfRule>
    <cfRule type="expression" dxfId="2359" priority="5061">
      <formula>#REF!="Delete"</formula>
    </cfRule>
    <cfRule type="expression" dxfId="2358" priority="5062">
      <formula>#REF!="Change"</formula>
    </cfRule>
  </conditionalFormatting>
  <conditionalFormatting sqref="C123">
    <cfRule type="expression" priority="5055">
      <formula>#REF!=""</formula>
    </cfRule>
    <cfRule type="expression" dxfId="2357" priority="5056">
      <formula>#REF!="Add"</formula>
    </cfRule>
    <cfRule type="expression" dxfId="2356" priority="5057">
      <formula>#REF!="Remove"</formula>
    </cfRule>
    <cfRule type="expression" dxfId="2355" priority="5058">
      <formula>#REF!="Change"</formula>
    </cfRule>
  </conditionalFormatting>
  <conditionalFormatting sqref="C123">
    <cfRule type="expression" dxfId="2354" priority="5052">
      <formula>#REF!="Delete"</formula>
    </cfRule>
    <cfRule type="expression" dxfId="2353" priority="5053">
      <formula>#REF!="Add"</formula>
    </cfRule>
    <cfRule type="expression" dxfId="2352" priority="5054">
      <formula>#REF!="Change"</formula>
    </cfRule>
  </conditionalFormatting>
  <conditionalFormatting sqref="G123">
    <cfRule type="expression" priority="5048">
      <formula>#REF!=""</formula>
    </cfRule>
    <cfRule type="expression" dxfId="2351" priority="5049">
      <formula>#REF!="Add"</formula>
    </cfRule>
    <cfRule type="expression" dxfId="2350" priority="5050">
      <formula>#REF!="Remove"</formula>
    </cfRule>
    <cfRule type="expression" dxfId="2349" priority="5051">
      <formula>#REF!="Change"</formula>
    </cfRule>
  </conditionalFormatting>
  <conditionalFormatting sqref="G123">
    <cfRule type="expression" priority="5044">
      <formula>#REF!=""</formula>
    </cfRule>
    <cfRule type="expression" dxfId="2348" priority="5045">
      <formula>#REF!="Add"</formula>
    </cfRule>
    <cfRule type="expression" dxfId="2347" priority="5046">
      <formula>#REF!="Delete"</formula>
    </cfRule>
    <cfRule type="expression" dxfId="2346" priority="5047">
      <formula>#REF!="Change"</formula>
    </cfRule>
  </conditionalFormatting>
  <conditionalFormatting sqref="G123">
    <cfRule type="expression" dxfId="2345" priority="5041">
      <formula>#REF!="Delete"</formula>
    </cfRule>
    <cfRule type="expression" dxfId="2344" priority="5042">
      <formula>#REF!="Add"</formula>
    </cfRule>
    <cfRule type="expression" dxfId="2343" priority="5043">
      <formula>#REF!="Change"</formula>
    </cfRule>
  </conditionalFormatting>
  <conditionalFormatting sqref="E123:F123">
    <cfRule type="expression" priority="5037">
      <formula>#REF!=""</formula>
    </cfRule>
    <cfRule type="expression" dxfId="2342" priority="5038">
      <formula>#REF!="Add"</formula>
    </cfRule>
    <cfRule type="expression" dxfId="2341" priority="5039">
      <formula>#REF!="Remove"</formula>
    </cfRule>
    <cfRule type="expression" dxfId="2340" priority="5040">
      <formula>#REF!="Change"</formula>
    </cfRule>
  </conditionalFormatting>
  <conditionalFormatting sqref="E123:F123">
    <cfRule type="expression" priority="5033">
      <formula>#REF!=""</formula>
    </cfRule>
    <cfRule type="expression" dxfId="2339" priority="5034">
      <formula>#REF!="Add"</formula>
    </cfRule>
    <cfRule type="expression" dxfId="2338" priority="5035">
      <formula>#REF!="Delete"</formula>
    </cfRule>
    <cfRule type="expression" dxfId="2337" priority="5036">
      <formula>#REF!="Change"</formula>
    </cfRule>
  </conditionalFormatting>
  <conditionalFormatting sqref="E123:F123">
    <cfRule type="expression" dxfId="2336" priority="5030">
      <formula>#REF!="Delete"</formula>
    </cfRule>
    <cfRule type="expression" dxfId="2335" priority="5031">
      <formula>#REF!="Add"</formula>
    </cfRule>
    <cfRule type="expression" dxfId="2334" priority="5032">
      <formula>#REF!="Change"</formula>
    </cfRule>
  </conditionalFormatting>
  <conditionalFormatting sqref="G125">
    <cfRule type="expression" priority="5004">
      <formula>#REF!=""</formula>
    </cfRule>
    <cfRule type="expression" dxfId="2333" priority="5005">
      <formula>#REF!="Add"</formula>
    </cfRule>
    <cfRule type="expression" dxfId="2332" priority="5006">
      <formula>#REF!="Remove"</formula>
    </cfRule>
    <cfRule type="expression" dxfId="2331" priority="5007">
      <formula>#REF!="Change"</formula>
    </cfRule>
  </conditionalFormatting>
  <conditionalFormatting sqref="G125">
    <cfRule type="expression" priority="5000">
      <formula>#REF!=""</formula>
    </cfRule>
    <cfRule type="expression" dxfId="2330" priority="5001">
      <formula>#REF!="Add"</formula>
    </cfRule>
    <cfRule type="expression" dxfId="2329" priority="5002">
      <formula>#REF!="Delete"</formula>
    </cfRule>
    <cfRule type="expression" dxfId="2328" priority="5003">
      <formula>#REF!="Change"</formula>
    </cfRule>
  </conditionalFormatting>
  <conditionalFormatting sqref="G125">
    <cfRule type="expression" dxfId="2327" priority="4997">
      <formula>#REF!="Delete"</formula>
    </cfRule>
    <cfRule type="expression" dxfId="2326" priority="4998">
      <formula>#REF!="Add"</formula>
    </cfRule>
    <cfRule type="expression" dxfId="2325" priority="4999">
      <formula>#REF!="Change"</formula>
    </cfRule>
  </conditionalFormatting>
  <conditionalFormatting sqref="B123">
    <cfRule type="expression" priority="5015">
      <formula>#REF!=""</formula>
    </cfRule>
    <cfRule type="expression" dxfId="2324" priority="5016">
      <formula>#REF!="Add"</formula>
    </cfRule>
    <cfRule type="expression" dxfId="2323" priority="5017">
      <formula>#REF!="Remove"</formula>
    </cfRule>
    <cfRule type="expression" dxfId="2322" priority="5018">
      <formula>#REF!="Change"</formula>
    </cfRule>
  </conditionalFormatting>
  <conditionalFormatting sqref="B123">
    <cfRule type="expression" priority="5011">
      <formula>#REF!=""</formula>
    </cfRule>
    <cfRule type="expression" dxfId="2321" priority="5012">
      <formula>#REF!="Add"</formula>
    </cfRule>
    <cfRule type="expression" dxfId="2320" priority="5013">
      <formula>#REF!="Delete"</formula>
    </cfRule>
    <cfRule type="expression" dxfId="2319" priority="5014">
      <formula>#REF!="Change"</formula>
    </cfRule>
  </conditionalFormatting>
  <conditionalFormatting sqref="B123">
    <cfRule type="expression" dxfId="2318" priority="5008">
      <formula>#REF!="Delete"</formula>
    </cfRule>
    <cfRule type="expression" dxfId="2317" priority="5009">
      <formula>#REF!="Add"</formula>
    </cfRule>
    <cfRule type="expression" dxfId="2316" priority="5010">
      <formula>#REF!="Change"</formula>
    </cfRule>
  </conditionalFormatting>
  <conditionalFormatting sqref="D205:D206">
    <cfRule type="expression" dxfId="2315" priority="4832">
      <formula>#REF!="Delete"</formula>
    </cfRule>
    <cfRule type="expression" dxfId="2314" priority="4833">
      <formula>#REF!="Add"</formula>
    </cfRule>
    <cfRule type="expression" dxfId="2313" priority="4834">
      <formula>#REF!="Change"</formula>
    </cfRule>
  </conditionalFormatting>
  <conditionalFormatting sqref="D204 G204:H204">
    <cfRule type="expression" priority="4905">
      <formula>#REF!=""</formula>
    </cfRule>
    <cfRule type="expression" dxfId="2312" priority="4906">
      <formula>#REF!="Add"</formula>
    </cfRule>
    <cfRule type="expression" dxfId="2311" priority="4907">
      <formula>#REF!="Remove"</formula>
    </cfRule>
    <cfRule type="expression" dxfId="2310" priority="4908">
      <formula>#REF!="Change"</formula>
    </cfRule>
  </conditionalFormatting>
  <conditionalFormatting sqref="D204 G204:H204">
    <cfRule type="expression" priority="4901">
      <formula>#REF!=""</formula>
    </cfRule>
    <cfRule type="expression" dxfId="2309" priority="4902">
      <formula>#REF!="Add"</formula>
    </cfRule>
    <cfRule type="expression" dxfId="2308" priority="4903">
      <formula>#REF!="Delete"</formula>
    </cfRule>
    <cfRule type="expression" dxfId="2307" priority="4904">
      <formula>#REF!="Change"</formula>
    </cfRule>
  </conditionalFormatting>
  <conditionalFormatting sqref="D204 G204:H204">
    <cfRule type="expression" dxfId="2306" priority="4898">
      <formula>#REF!="Delete"</formula>
    </cfRule>
    <cfRule type="expression" dxfId="2305" priority="4899">
      <formula>#REF!="Add"</formula>
    </cfRule>
    <cfRule type="expression" dxfId="2304" priority="4900">
      <formula>#REF!="Change"</formula>
    </cfRule>
  </conditionalFormatting>
  <conditionalFormatting sqref="C204">
    <cfRule type="expression" priority="4894">
      <formula>#REF!=""</formula>
    </cfRule>
    <cfRule type="expression" dxfId="2303" priority="4895">
      <formula>#REF!="Add"</formula>
    </cfRule>
    <cfRule type="expression" dxfId="2302" priority="4896">
      <formula>#REF!="Remove"</formula>
    </cfRule>
    <cfRule type="expression" dxfId="2301" priority="4897">
      <formula>#REF!="Change"</formula>
    </cfRule>
  </conditionalFormatting>
  <conditionalFormatting sqref="C204">
    <cfRule type="expression" priority="4890">
      <formula>#REF!=""</formula>
    </cfRule>
    <cfRule type="expression" dxfId="2300" priority="4891">
      <formula>#REF!="Add"</formula>
    </cfRule>
    <cfRule type="expression" dxfId="2299" priority="4892">
      <formula>#REF!="Delete"</formula>
    </cfRule>
    <cfRule type="expression" dxfId="2298" priority="4893">
      <formula>#REF!="Change"</formula>
    </cfRule>
  </conditionalFormatting>
  <conditionalFormatting sqref="C204">
    <cfRule type="expression" dxfId="2297" priority="4887">
      <formula>#REF!="Delete"</formula>
    </cfRule>
    <cfRule type="expression" dxfId="2296" priority="4888">
      <formula>#REF!="Add"</formula>
    </cfRule>
    <cfRule type="expression" dxfId="2295" priority="4889">
      <formula>#REF!="Change"</formula>
    </cfRule>
  </conditionalFormatting>
  <conditionalFormatting sqref="B204">
    <cfRule type="expression" priority="4883">
      <formula>#REF!=""</formula>
    </cfRule>
    <cfRule type="expression" dxfId="2294" priority="4884">
      <formula>#REF!="Add"</formula>
    </cfRule>
    <cfRule type="expression" dxfId="2293" priority="4885">
      <formula>#REF!="Remove"</formula>
    </cfRule>
    <cfRule type="expression" dxfId="2292" priority="4886">
      <formula>#REF!="Change"</formula>
    </cfRule>
  </conditionalFormatting>
  <conditionalFormatting sqref="B204">
    <cfRule type="expression" priority="4879">
      <formula>#REF!=""</formula>
    </cfRule>
    <cfRule type="expression" dxfId="2291" priority="4880">
      <formula>#REF!="Add"</formula>
    </cfRule>
    <cfRule type="expression" dxfId="2290" priority="4881">
      <formula>#REF!="Delete"</formula>
    </cfRule>
    <cfRule type="expression" dxfId="2289" priority="4882">
      <formula>#REF!="Change"</formula>
    </cfRule>
  </conditionalFormatting>
  <conditionalFormatting sqref="B204">
    <cfRule type="expression" dxfId="2288" priority="4876">
      <formula>#REF!="Delete"</formula>
    </cfRule>
    <cfRule type="expression" dxfId="2287" priority="4877">
      <formula>#REF!="Add"</formula>
    </cfRule>
    <cfRule type="expression" dxfId="2286" priority="4878">
      <formula>#REF!="Change"</formula>
    </cfRule>
  </conditionalFormatting>
  <conditionalFormatting sqref="E204:F204">
    <cfRule type="expression" priority="4872">
      <formula>#REF!=""</formula>
    </cfRule>
    <cfRule type="expression" dxfId="2285" priority="4873">
      <formula>#REF!="Add"</formula>
    </cfRule>
    <cfRule type="expression" dxfId="2284" priority="4874">
      <formula>#REF!="Delete"</formula>
    </cfRule>
    <cfRule type="expression" dxfId="2283" priority="4875">
      <formula>#REF!="Change"</formula>
    </cfRule>
  </conditionalFormatting>
  <conditionalFormatting sqref="E204:F204">
    <cfRule type="expression" priority="4868">
      <formula>#REF!=""</formula>
    </cfRule>
    <cfRule type="expression" dxfId="2282" priority="4869">
      <formula>#REF!="Add"</formula>
    </cfRule>
    <cfRule type="expression" dxfId="2281" priority="4870">
      <formula>#REF!="Remove"</formula>
    </cfRule>
    <cfRule type="expression" dxfId="2280" priority="4871">
      <formula>#REF!="Change"</formula>
    </cfRule>
  </conditionalFormatting>
  <conditionalFormatting sqref="E204:F204">
    <cfRule type="expression" dxfId="2279" priority="4865">
      <formula>#REF!="Delete"</formula>
    </cfRule>
    <cfRule type="expression" dxfId="2278" priority="4866">
      <formula>#REF!="Add"</formula>
    </cfRule>
    <cfRule type="expression" dxfId="2277" priority="4867">
      <formula>#REF!="Change"</formula>
    </cfRule>
  </conditionalFormatting>
  <conditionalFormatting sqref="D205:D206">
    <cfRule type="expression" priority="4839">
      <formula>#REF!=""</formula>
    </cfRule>
    <cfRule type="expression" dxfId="2276" priority="4840">
      <formula>#REF!="Add"</formula>
    </cfRule>
    <cfRule type="expression" dxfId="2275" priority="4841">
      <formula>#REF!="Remove"</formula>
    </cfRule>
    <cfRule type="expression" dxfId="2274" priority="4842">
      <formula>#REF!="Change"</formula>
    </cfRule>
  </conditionalFormatting>
  <conditionalFormatting sqref="D205:D206">
    <cfRule type="expression" priority="4835">
      <formula>#REF!=""</formula>
    </cfRule>
    <cfRule type="expression" dxfId="2273" priority="4836">
      <formula>#REF!="Add"</formula>
    </cfRule>
    <cfRule type="expression" dxfId="2272" priority="4837">
      <formula>#REF!="Delete"</formula>
    </cfRule>
    <cfRule type="expression" dxfId="2271" priority="4838">
      <formula>#REF!="Change"</formula>
    </cfRule>
  </conditionalFormatting>
  <conditionalFormatting sqref="B205:B206">
    <cfRule type="expression" priority="4817">
      <formula>#REF!=""</formula>
    </cfRule>
    <cfRule type="expression" dxfId="2270" priority="4818">
      <formula>#REF!="Add"</formula>
    </cfRule>
    <cfRule type="expression" dxfId="2269" priority="4819">
      <formula>#REF!="Remove"</formula>
    </cfRule>
    <cfRule type="expression" dxfId="2268" priority="4820">
      <formula>#REF!="Change"</formula>
    </cfRule>
  </conditionalFormatting>
  <conditionalFormatting sqref="B205:B206">
    <cfRule type="expression" priority="4813">
      <formula>#REF!=""</formula>
    </cfRule>
    <cfRule type="expression" dxfId="2267" priority="4814">
      <formula>#REF!="Add"</formula>
    </cfRule>
    <cfRule type="expression" dxfId="2266" priority="4815">
      <formula>#REF!="Delete"</formula>
    </cfRule>
    <cfRule type="expression" dxfId="2265" priority="4816">
      <formula>#REF!="Change"</formula>
    </cfRule>
  </conditionalFormatting>
  <conditionalFormatting sqref="B205:B206">
    <cfRule type="expression" dxfId="2264" priority="4810">
      <formula>#REF!="Delete"</formula>
    </cfRule>
    <cfRule type="expression" dxfId="2263" priority="4811">
      <formula>#REF!="Add"</formula>
    </cfRule>
    <cfRule type="expression" dxfId="2262" priority="4812">
      <formula>#REF!="Change"</formula>
    </cfRule>
  </conditionalFormatting>
  <conditionalFormatting sqref="E205:F205">
    <cfRule type="expression" priority="4806">
      <formula>#REF!=""</formula>
    </cfRule>
    <cfRule type="expression" dxfId="2261" priority="4807">
      <formula>#REF!="Add"</formula>
    </cfRule>
    <cfRule type="expression" dxfId="2260" priority="4808">
      <formula>#REF!="Delete"</formula>
    </cfRule>
    <cfRule type="expression" dxfId="2259" priority="4809">
      <formula>#REF!="Change"</formula>
    </cfRule>
  </conditionalFormatting>
  <conditionalFormatting sqref="E205:F205">
    <cfRule type="expression" priority="4802">
      <formula>#REF!=""</formula>
    </cfRule>
    <cfRule type="expression" dxfId="2258" priority="4803">
      <formula>#REF!="Add"</formula>
    </cfRule>
    <cfRule type="expression" dxfId="2257" priority="4804">
      <formula>#REF!="Remove"</formula>
    </cfRule>
    <cfRule type="expression" dxfId="2256" priority="4805">
      <formula>#REF!="Change"</formula>
    </cfRule>
  </conditionalFormatting>
  <conditionalFormatting sqref="E205:F205">
    <cfRule type="expression" dxfId="2255" priority="4799">
      <formula>#REF!="Delete"</formula>
    </cfRule>
    <cfRule type="expression" dxfId="2254" priority="4800">
      <formula>#REF!="Add"</formula>
    </cfRule>
    <cfRule type="expression" dxfId="2253" priority="4801">
      <formula>#REF!="Change"</formula>
    </cfRule>
  </conditionalFormatting>
  <conditionalFormatting sqref="G205">
    <cfRule type="expression" priority="4795">
      <formula>#REF!=""</formula>
    </cfRule>
    <cfRule type="expression" dxfId="2252" priority="4796">
      <formula>#REF!="Add"</formula>
    </cfRule>
    <cfRule type="expression" dxfId="2251" priority="4797">
      <formula>#REF!="Remove"</formula>
    </cfRule>
    <cfRule type="expression" dxfId="2250" priority="4798">
      <formula>#REF!="Change"</formula>
    </cfRule>
  </conditionalFormatting>
  <conditionalFormatting sqref="G205">
    <cfRule type="expression" priority="4791">
      <formula>#REF!=""</formula>
    </cfRule>
    <cfRule type="expression" dxfId="2249" priority="4792">
      <formula>#REF!="Add"</formula>
    </cfRule>
    <cfRule type="expression" dxfId="2248" priority="4793">
      <formula>#REF!="Delete"</formula>
    </cfRule>
    <cfRule type="expression" dxfId="2247" priority="4794">
      <formula>#REF!="Change"</formula>
    </cfRule>
  </conditionalFormatting>
  <conditionalFormatting sqref="G205">
    <cfRule type="expression" dxfId="2246" priority="4788">
      <formula>#REF!="Delete"</formula>
    </cfRule>
    <cfRule type="expression" dxfId="2245" priority="4789">
      <formula>#REF!="Add"</formula>
    </cfRule>
    <cfRule type="expression" dxfId="2244" priority="4790">
      <formula>#REF!="Change"</formula>
    </cfRule>
  </conditionalFormatting>
  <conditionalFormatting sqref="H205:H206">
    <cfRule type="expression" priority="4784">
      <formula>#REF!=""</formula>
    </cfRule>
    <cfRule type="expression" dxfId="2243" priority="4785">
      <formula>#REF!="Add"</formula>
    </cfRule>
    <cfRule type="expression" dxfId="2242" priority="4786">
      <formula>#REF!="Remove"</formula>
    </cfRule>
    <cfRule type="expression" dxfId="2241" priority="4787">
      <formula>#REF!="Change"</formula>
    </cfRule>
  </conditionalFormatting>
  <conditionalFormatting sqref="H205:H206">
    <cfRule type="expression" priority="4780">
      <formula>#REF!=""</formula>
    </cfRule>
    <cfRule type="expression" dxfId="2240" priority="4781">
      <formula>#REF!="Add"</formula>
    </cfRule>
    <cfRule type="expression" dxfId="2239" priority="4782">
      <formula>#REF!="Delete"</formula>
    </cfRule>
    <cfRule type="expression" dxfId="2238" priority="4783">
      <formula>#REF!="Change"</formula>
    </cfRule>
  </conditionalFormatting>
  <conditionalFormatting sqref="H205:H206">
    <cfRule type="expression" dxfId="2237" priority="4777">
      <formula>#REF!="Delete"</formula>
    </cfRule>
    <cfRule type="expression" dxfId="2236" priority="4778">
      <formula>#REF!="Add"</formula>
    </cfRule>
    <cfRule type="expression" dxfId="2235" priority="4779">
      <formula>#REF!="Change"</formula>
    </cfRule>
  </conditionalFormatting>
  <conditionalFormatting sqref="C205">
    <cfRule type="expression" priority="4773">
      <formula>#REF!=""</formula>
    </cfRule>
    <cfRule type="expression" dxfId="2234" priority="4774">
      <formula>#REF!="Add"</formula>
    </cfRule>
    <cfRule type="expression" dxfId="2233" priority="4775">
      <formula>#REF!="Remove"</formula>
    </cfRule>
    <cfRule type="expression" dxfId="2232" priority="4776">
      <formula>#REF!="Change"</formula>
    </cfRule>
  </conditionalFormatting>
  <conditionalFormatting sqref="C205">
    <cfRule type="expression" priority="4769">
      <formula>#REF!=""</formula>
    </cfRule>
    <cfRule type="expression" dxfId="2231" priority="4770">
      <formula>#REF!="Add"</formula>
    </cfRule>
    <cfRule type="expression" dxfId="2230" priority="4771">
      <formula>#REF!="Delete"</formula>
    </cfRule>
    <cfRule type="expression" dxfId="2229" priority="4772">
      <formula>#REF!="Change"</formula>
    </cfRule>
  </conditionalFormatting>
  <conditionalFormatting sqref="C205">
    <cfRule type="expression" dxfId="2228" priority="4766">
      <formula>#REF!="Delete"</formula>
    </cfRule>
    <cfRule type="expression" dxfId="2227" priority="4767">
      <formula>#REF!="Add"</formula>
    </cfRule>
    <cfRule type="expression" dxfId="2226" priority="4768">
      <formula>#REF!="Change"</formula>
    </cfRule>
  </conditionalFormatting>
  <conditionalFormatting sqref="B221 E221:G221">
    <cfRule type="expression" priority="4648">
      <formula>#REF!=""</formula>
    </cfRule>
    <cfRule type="expression" dxfId="2225" priority="4649">
      <formula>#REF!="Add"</formula>
    </cfRule>
    <cfRule type="expression" dxfId="2224" priority="4650">
      <formula>#REF!="Delete"</formula>
    </cfRule>
    <cfRule type="expression" dxfId="2223" priority="4651">
      <formula>#REF!="Change"</formula>
    </cfRule>
  </conditionalFormatting>
  <conditionalFormatting sqref="E221:G221">
    <cfRule type="expression" priority="4644">
      <formula>#REF!=""</formula>
    </cfRule>
    <cfRule type="expression" dxfId="2222" priority="4645">
      <formula>#REF!="Add"</formula>
    </cfRule>
    <cfRule type="expression" dxfId="2221" priority="4646">
      <formula>#REF!="Remove"</formula>
    </cfRule>
    <cfRule type="expression" dxfId="2220" priority="4647">
      <formula>#REF!="Change"</formula>
    </cfRule>
  </conditionalFormatting>
  <conditionalFormatting sqref="B221 E221:G221">
    <cfRule type="expression" dxfId="2219" priority="4641">
      <formula>#REF!="Delete"</formula>
    </cfRule>
    <cfRule type="expression" dxfId="2218" priority="4642">
      <formula>#REF!="Add"</formula>
    </cfRule>
    <cfRule type="expression" dxfId="2217" priority="4643">
      <formula>#REF!="Change"</formula>
    </cfRule>
  </conditionalFormatting>
  <conditionalFormatting sqref="D221">
    <cfRule type="expression" priority="4637">
      <formula>#REF!=""</formula>
    </cfRule>
    <cfRule type="expression" dxfId="2216" priority="4638">
      <formula>#REF!="Add"</formula>
    </cfRule>
    <cfRule type="expression" dxfId="2215" priority="4639">
      <formula>#REF!="Delete"</formula>
    </cfRule>
    <cfRule type="expression" dxfId="2214" priority="4640">
      <formula>#REF!="Change"</formula>
    </cfRule>
  </conditionalFormatting>
  <conditionalFormatting sqref="D221">
    <cfRule type="expression" priority="4633">
      <formula>#REF!=""</formula>
    </cfRule>
    <cfRule type="expression" dxfId="2213" priority="4634">
      <formula>#REF!="Add"</formula>
    </cfRule>
    <cfRule type="expression" dxfId="2212" priority="4635">
      <formula>#REF!="Remove"</formula>
    </cfRule>
    <cfRule type="expression" dxfId="2211" priority="4636">
      <formula>#REF!="Change"</formula>
    </cfRule>
  </conditionalFormatting>
  <conditionalFormatting sqref="D221">
    <cfRule type="expression" dxfId="2210" priority="4630">
      <formula>#REF!="Delete"</formula>
    </cfRule>
    <cfRule type="expression" dxfId="2209" priority="4631">
      <formula>#REF!="Add"</formula>
    </cfRule>
    <cfRule type="expression" dxfId="2208" priority="4632">
      <formula>#REF!="Change"</formula>
    </cfRule>
  </conditionalFormatting>
  <conditionalFormatting sqref="I175">
    <cfRule type="expression" priority="4718">
      <formula>#REF!=""</formula>
    </cfRule>
    <cfRule type="expression" dxfId="2207" priority="4719">
      <formula>#REF!="Add"</formula>
    </cfRule>
    <cfRule type="expression" dxfId="2206" priority="4720">
      <formula>#REF!="Delete"</formula>
    </cfRule>
    <cfRule type="expression" dxfId="2205" priority="4721">
      <formula>#REF!="Change"</formula>
    </cfRule>
  </conditionalFormatting>
  <conditionalFormatting sqref="I175">
    <cfRule type="expression" priority="4714">
      <formula>#REF!=""</formula>
    </cfRule>
    <cfRule type="expression" dxfId="2204" priority="4715">
      <formula>#REF!="Add"</formula>
    </cfRule>
    <cfRule type="expression" dxfId="2203" priority="4716">
      <formula>#REF!="Remove"</formula>
    </cfRule>
    <cfRule type="expression" dxfId="2202" priority="4717">
      <formula>#REF!="Change"</formula>
    </cfRule>
  </conditionalFormatting>
  <conditionalFormatting sqref="I175">
    <cfRule type="expression" dxfId="2201" priority="4711">
      <formula>#REF!="Delete"</formula>
    </cfRule>
    <cfRule type="expression" dxfId="2200" priority="4712">
      <formula>#REF!="Add"</formula>
    </cfRule>
    <cfRule type="expression" dxfId="2199" priority="4713">
      <formula>#REF!="Change"</formula>
    </cfRule>
  </conditionalFormatting>
  <conditionalFormatting sqref="B175 D175:H175">
    <cfRule type="expression" dxfId="2198" priority="4700">
      <formula>#REF!="Delete"</formula>
    </cfRule>
    <cfRule type="expression" dxfId="2197" priority="4701">
      <formula>#REF!="Add"</formula>
    </cfRule>
    <cfRule type="expression" dxfId="2196" priority="4702">
      <formula>#REF!="Change"</formula>
    </cfRule>
  </conditionalFormatting>
  <conditionalFormatting sqref="B175 D175:H175">
    <cfRule type="expression" priority="4707">
      <formula>#REF!=""</formula>
    </cfRule>
    <cfRule type="expression" dxfId="2195" priority="4708">
      <formula>#REF!="Add"</formula>
    </cfRule>
    <cfRule type="expression" dxfId="2194" priority="4709">
      <formula>#REF!="Remove"</formula>
    </cfRule>
    <cfRule type="expression" dxfId="2193" priority="4710">
      <formula>#REF!="Change"</formula>
    </cfRule>
  </conditionalFormatting>
  <conditionalFormatting sqref="B175 D175:H175">
    <cfRule type="expression" priority="4703">
      <formula>#REF!=""</formula>
    </cfRule>
    <cfRule type="expression" dxfId="2192" priority="4704">
      <formula>#REF!="Add"</formula>
    </cfRule>
    <cfRule type="expression" dxfId="2191" priority="4705">
      <formula>#REF!="Delete"</formula>
    </cfRule>
    <cfRule type="expression" dxfId="2190" priority="4706">
      <formula>#REF!="Change"</formula>
    </cfRule>
  </conditionalFormatting>
  <conditionalFormatting sqref="C175">
    <cfRule type="expression" priority="4696">
      <formula>#REF!=""</formula>
    </cfRule>
    <cfRule type="expression" dxfId="2189" priority="4697">
      <formula>#REF!="Add"</formula>
    </cfRule>
    <cfRule type="expression" dxfId="2188" priority="4698">
      <formula>#REF!="Remove"</formula>
    </cfRule>
    <cfRule type="expression" dxfId="2187" priority="4699">
      <formula>#REF!="Change"</formula>
    </cfRule>
  </conditionalFormatting>
  <conditionalFormatting sqref="C175">
    <cfRule type="expression" priority="4692">
      <formula>#REF!=""</formula>
    </cfRule>
    <cfRule type="expression" dxfId="2186" priority="4693">
      <formula>#REF!="Add"</formula>
    </cfRule>
    <cfRule type="expression" dxfId="2185" priority="4694">
      <formula>#REF!="Delete"</formula>
    </cfRule>
    <cfRule type="expression" dxfId="2184" priority="4695">
      <formula>#REF!="Change"</formula>
    </cfRule>
  </conditionalFormatting>
  <conditionalFormatting sqref="C175">
    <cfRule type="expression" dxfId="2183" priority="4689">
      <formula>#REF!="Delete"</formula>
    </cfRule>
    <cfRule type="expression" dxfId="2182" priority="4690">
      <formula>#REF!="Add"</formula>
    </cfRule>
    <cfRule type="expression" dxfId="2181" priority="4691">
      <formula>#REF!="Change"</formula>
    </cfRule>
  </conditionalFormatting>
  <conditionalFormatting sqref="C221">
    <cfRule type="expression" dxfId="2180" priority="4586">
      <formula>#REF!="Delete"</formula>
    </cfRule>
    <cfRule type="expression" dxfId="2179" priority="4587">
      <formula>#REF!="Add"</formula>
    </cfRule>
    <cfRule type="expression" dxfId="2178" priority="4588">
      <formula>#REF!="Change"</formula>
    </cfRule>
  </conditionalFormatting>
  <conditionalFormatting sqref="B238">
    <cfRule type="expression" dxfId="2177" priority="4575">
      <formula>#REF!="Delete"</formula>
    </cfRule>
    <cfRule type="expression" dxfId="2176" priority="4576">
      <formula>#REF!="Add"</formula>
    </cfRule>
    <cfRule type="expression" dxfId="2175" priority="4577">
      <formula>#REF!="Change"</formula>
    </cfRule>
  </conditionalFormatting>
  <conditionalFormatting sqref="B221">
    <cfRule type="expression" priority="4652">
      <formula>#REF!=""</formula>
    </cfRule>
    <cfRule type="expression" dxfId="2174" priority="4653">
      <formula>#REF!="Add"</formula>
    </cfRule>
    <cfRule type="expression" dxfId="2173" priority="4654">
      <formula>#REF!="Remove"</formula>
    </cfRule>
    <cfRule type="expression" dxfId="2172" priority="4655">
      <formula>#REF!="Change"</formula>
    </cfRule>
  </conditionalFormatting>
  <conditionalFormatting sqref="H221">
    <cfRule type="expression" priority="4626">
      <formula>#REF!=""</formula>
    </cfRule>
    <cfRule type="expression" dxfId="2171" priority="4627">
      <formula>#REF!="Add"</formula>
    </cfRule>
    <cfRule type="expression" dxfId="2170" priority="4628">
      <formula>#REF!="Delete"</formula>
    </cfRule>
    <cfRule type="expression" dxfId="2169" priority="4629">
      <formula>#REF!="Change"</formula>
    </cfRule>
  </conditionalFormatting>
  <conditionalFormatting sqref="H221">
    <cfRule type="expression" priority="4622">
      <formula>#REF!=""</formula>
    </cfRule>
    <cfRule type="expression" dxfId="2168" priority="4623">
      <formula>#REF!="Add"</formula>
    </cfRule>
    <cfRule type="expression" dxfId="2167" priority="4624">
      <formula>#REF!="Remove"</formula>
    </cfRule>
    <cfRule type="expression" dxfId="2166" priority="4625">
      <formula>#REF!="Change"</formula>
    </cfRule>
  </conditionalFormatting>
  <conditionalFormatting sqref="H221">
    <cfRule type="expression" dxfId="2165" priority="4619">
      <formula>#REF!="Delete"</formula>
    </cfRule>
    <cfRule type="expression" dxfId="2164" priority="4620">
      <formula>#REF!="Add"</formula>
    </cfRule>
    <cfRule type="expression" dxfId="2163" priority="4621">
      <formula>#REF!="Change"</formula>
    </cfRule>
  </conditionalFormatting>
  <conditionalFormatting sqref="C221">
    <cfRule type="expression" priority="4593">
      <formula>#REF!=""</formula>
    </cfRule>
    <cfRule type="expression" dxfId="2162" priority="4594">
      <formula>#REF!="Add"</formula>
    </cfRule>
    <cfRule type="expression" dxfId="2161" priority="4595">
      <formula>#REF!="Remove"</formula>
    </cfRule>
    <cfRule type="expression" dxfId="2160" priority="4596">
      <formula>#REF!="Change"</formula>
    </cfRule>
  </conditionalFormatting>
  <conditionalFormatting sqref="C221">
    <cfRule type="expression" priority="4589">
      <formula>#REF!=""</formula>
    </cfRule>
    <cfRule type="expression" dxfId="2159" priority="4590">
      <formula>#REF!="Add"</formula>
    </cfRule>
    <cfRule type="expression" dxfId="2158" priority="4591">
      <formula>#REF!="Delete"</formula>
    </cfRule>
    <cfRule type="expression" dxfId="2157" priority="4592">
      <formula>#REF!="Change"</formula>
    </cfRule>
  </conditionalFormatting>
  <conditionalFormatting sqref="B238">
    <cfRule type="expression" priority="4582">
      <formula>#REF!=""</formula>
    </cfRule>
    <cfRule type="expression" dxfId="2156" priority="4583">
      <formula>#REF!="Add"</formula>
    </cfRule>
    <cfRule type="expression" dxfId="2155" priority="4584">
      <formula>#REF!="Remove"</formula>
    </cfRule>
    <cfRule type="expression" dxfId="2154" priority="4585">
      <formula>#REF!="Change"</formula>
    </cfRule>
  </conditionalFormatting>
  <conditionalFormatting sqref="B238">
    <cfRule type="expression" priority="4578">
      <formula>#REF!=""</formula>
    </cfRule>
    <cfRule type="expression" dxfId="2153" priority="4579">
      <formula>#REF!="Add"</formula>
    </cfRule>
    <cfRule type="expression" dxfId="2152" priority="4580">
      <formula>#REF!="Delete"</formula>
    </cfRule>
    <cfRule type="expression" dxfId="2151" priority="4581">
      <formula>#REF!="Change"</formula>
    </cfRule>
  </conditionalFormatting>
  <conditionalFormatting sqref="E238:G238">
    <cfRule type="expression" priority="4571">
      <formula>#REF!=""</formula>
    </cfRule>
    <cfRule type="expression" dxfId="2150" priority="4572">
      <formula>#REF!="Add"</formula>
    </cfRule>
    <cfRule type="expression" dxfId="2149" priority="4573">
      <formula>#REF!="Delete"</formula>
    </cfRule>
    <cfRule type="expression" dxfId="2148" priority="4574">
      <formula>#REF!="Change"</formula>
    </cfRule>
  </conditionalFormatting>
  <conditionalFormatting sqref="E238:G238">
    <cfRule type="expression" priority="4567">
      <formula>#REF!=""</formula>
    </cfRule>
    <cfRule type="expression" dxfId="2147" priority="4568">
      <formula>#REF!="Add"</formula>
    </cfRule>
    <cfRule type="expression" dxfId="2146" priority="4569">
      <formula>#REF!="Remove"</formula>
    </cfRule>
    <cfRule type="expression" dxfId="2145" priority="4570">
      <formula>#REF!="Change"</formula>
    </cfRule>
  </conditionalFormatting>
  <conditionalFormatting sqref="E238:G238">
    <cfRule type="expression" dxfId="2144" priority="4564">
      <formula>#REF!="Delete"</formula>
    </cfRule>
    <cfRule type="expression" dxfId="2143" priority="4565">
      <formula>#REF!="Add"</formula>
    </cfRule>
    <cfRule type="expression" dxfId="2142" priority="4566">
      <formula>#REF!="Change"</formula>
    </cfRule>
  </conditionalFormatting>
  <conditionalFormatting sqref="H238">
    <cfRule type="expression" priority="4549">
      <formula>#REF!=""</formula>
    </cfRule>
    <cfRule type="expression" dxfId="2141" priority="4550">
      <formula>#REF!="Add"</formula>
    </cfRule>
    <cfRule type="expression" dxfId="2140" priority="4551">
      <formula>#REF!="Delete"</formula>
    </cfRule>
    <cfRule type="expression" dxfId="2139" priority="4552">
      <formula>#REF!="Change"</formula>
    </cfRule>
  </conditionalFormatting>
  <conditionalFormatting sqref="H238">
    <cfRule type="expression" priority="4545">
      <formula>#REF!=""</formula>
    </cfRule>
    <cfRule type="expression" dxfId="2138" priority="4546">
      <formula>#REF!="Add"</formula>
    </cfRule>
    <cfRule type="expression" dxfId="2137" priority="4547">
      <formula>#REF!="Remove"</formula>
    </cfRule>
    <cfRule type="expression" dxfId="2136" priority="4548">
      <formula>#REF!="Change"</formula>
    </cfRule>
  </conditionalFormatting>
  <conditionalFormatting sqref="H238">
    <cfRule type="expression" dxfId="2135" priority="4542">
      <formula>#REF!="Delete"</formula>
    </cfRule>
    <cfRule type="expression" dxfId="2134" priority="4543">
      <formula>#REF!="Add"</formula>
    </cfRule>
    <cfRule type="expression" dxfId="2133" priority="4544">
      <formula>#REF!="Change"</formula>
    </cfRule>
  </conditionalFormatting>
  <conditionalFormatting sqref="D238">
    <cfRule type="expression" priority="4560">
      <formula>#REF!=""</formula>
    </cfRule>
    <cfRule type="expression" dxfId="2132" priority="4561">
      <formula>#REF!="Add"</formula>
    </cfRule>
    <cfRule type="expression" dxfId="2131" priority="4562">
      <formula>#REF!="Delete"</formula>
    </cfRule>
    <cfRule type="expression" dxfId="2130" priority="4563">
      <formula>#REF!="Change"</formula>
    </cfRule>
  </conditionalFormatting>
  <conditionalFormatting sqref="D238">
    <cfRule type="expression" priority="4556">
      <formula>#REF!=""</formula>
    </cfRule>
    <cfRule type="expression" dxfId="2129" priority="4557">
      <formula>#REF!="Add"</formula>
    </cfRule>
    <cfRule type="expression" dxfId="2128" priority="4558">
      <formula>#REF!="Remove"</formula>
    </cfRule>
    <cfRule type="expression" dxfId="2127" priority="4559">
      <formula>#REF!="Change"</formula>
    </cfRule>
  </conditionalFormatting>
  <conditionalFormatting sqref="D238">
    <cfRule type="expression" dxfId="2126" priority="4553">
      <formula>#REF!="Delete"</formula>
    </cfRule>
    <cfRule type="expression" dxfId="2125" priority="4554">
      <formula>#REF!="Add"</formula>
    </cfRule>
    <cfRule type="expression" dxfId="2124" priority="4555">
      <formula>#REF!="Change"</formula>
    </cfRule>
  </conditionalFormatting>
  <conditionalFormatting sqref="C238">
    <cfRule type="expression" dxfId="2123" priority="4509">
      <formula>#REF!="Delete"</formula>
    </cfRule>
    <cfRule type="expression" dxfId="2122" priority="4510">
      <formula>#REF!="Add"</formula>
    </cfRule>
    <cfRule type="expression" dxfId="2121" priority="4511">
      <formula>#REF!="Change"</formula>
    </cfRule>
  </conditionalFormatting>
  <conditionalFormatting sqref="C238">
    <cfRule type="expression" priority="4516">
      <formula>#REF!=""</formula>
    </cfRule>
    <cfRule type="expression" dxfId="2120" priority="4517">
      <formula>#REF!="Add"</formula>
    </cfRule>
    <cfRule type="expression" dxfId="2119" priority="4518">
      <formula>#REF!="Remove"</formula>
    </cfRule>
    <cfRule type="expression" dxfId="2118" priority="4519">
      <formula>#REF!="Change"</formula>
    </cfRule>
  </conditionalFormatting>
  <conditionalFormatting sqref="C238">
    <cfRule type="expression" priority="4512">
      <formula>#REF!=""</formula>
    </cfRule>
    <cfRule type="expression" dxfId="2117" priority="4513">
      <formula>#REF!="Add"</formula>
    </cfRule>
    <cfRule type="expression" dxfId="2116" priority="4514">
      <formula>#REF!="Delete"</formula>
    </cfRule>
    <cfRule type="expression" dxfId="2115" priority="4515">
      <formula>#REF!="Change"</formula>
    </cfRule>
  </conditionalFormatting>
  <conditionalFormatting sqref="B89">
    <cfRule type="expression" priority="4233">
      <formula>#REF!=""</formula>
    </cfRule>
    <cfRule type="expression" dxfId="2114" priority="4234">
      <formula>#REF!="Add"</formula>
    </cfRule>
    <cfRule type="expression" dxfId="2113" priority="4235">
      <formula>#REF!="Remove"</formula>
    </cfRule>
    <cfRule type="expression" dxfId="2112" priority="4236">
      <formula>#REF!="Change"</formula>
    </cfRule>
  </conditionalFormatting>
  <conditionalFormatting sqref="B89 D89:H89">
    <cfRule type="expression" priority="4229">
      <formula>#REF!=""</formula>
    </cfRule>
    <cfRule type="expression" dxfId="2111" priority="4230">
      <formula>#REF!="Add"</formula>
    </cfRule>
    <cfRule type="expression" dxfId="2110" priority="4231">
      <formula>#REF!="Delete"</formula>
    </cfRule>
    <cfRule type="expression" dxfId="2109" priority="4232">
      <formula>#REF!="Change"</formula>
    </cfRule>
  </conditionalFormatting>
  <conditionalFormatting sqref="D89:H89">
    <cfRule type="expression" priority="4225">
      <formula>#REF!=""</formula>
    </cfRule>
    <cfRule type="expression" dxfId="2108" priority="4226">
      <formula>#REF!="Add"</formula>
    </cfRule>
    <cfRule type="expression" dxfId="2107" priority="4227">
      <formula>#REF!="Remove"</formula>
    </cfRule>
    <cfRule type="expression" dxfId="2106" priority="4228">
      <formula>#REF!="Change"</formula>
    </cfRule>
  </conditionalFormatting>
  <conditionalFormatting sqref="B89 D89:H89">
    <cfRule type="expression" dxfId="2105" priority="4222">
      <formula>#REF!="Delete"</formula>
    </cfRule>
    <cfRule type="expression" dxfId="2104" priority="4223">
      <formula>#REF!="Add"</formula>
    </cfRule>
    <cfRule type="expression" dxfId="2103" priority="4224">
      <formula>#REF!="Change"</formula>
    </cfRule>
  </conditionalFormatting>
  <conditionalFormatting sqref="I89">
    <cfRule type="expression" priority="4207">
      <formula>#REF!=""</formula>
    </cfRule>
    <cfRule type="expression" dxfId="2102" priority="4208">
      <formula>#REF!="Add"</formula>
    </cfRule>
    <cfRule type="expression" dxfId="2101" priority="4209">
      <formula>#REF!="Delete"</formula>
    </cfRule>
    <cfRule type="expression" dxfId="2100" priority="4210">
      <formula>#REF!="Change"</formula>
    </cfRule>
  </conditionalFormatting>
  <conditionalFormatting sqref="I89">
    <cfRule type="expression" priority="4203">
      <formula>#REF!=""</formula>
    </cfRule>
    <cfRule type="expression" dxfId="2099" priority="4204">
      <formula>#REF!="Add"</formula>
    </cfRule>
    <cfRule type="expression" dxfId="2098" priority="4205">
      <formula>#REF!="Remove"</formula>
    </cfRule>
    <cfRule type="expression" dxfId="2097" priority="4206">
      <formula>#REF!="Change"</formula>
    </cfRule>
  </conditionalFormatting>
  <conditionalFormatting sqref="I89">
    <cfRule type="expression" dxfId="2096" priority="4200">
      <formula>#REF!="Delete"</formula>
    </cfRule>
    <cfRule type="expression" dxfId="2095" priority="4201">
      <formula>#REF!="Add"</formula>
    </cfRule>
    <cfRule type="expression" dxfId="2094" priority="4202">
      <formula>#REF!="Change"</formula>
    </cfRule>
  </conditionalFormatting>
  <conditionalFormatting sqref="I89">
    <cfRule type="expression" priority="4218">
      <formula>#REF!=""</formula>
    </cfRule>
    <cfRule type="expression" dxfId="2093" priority="4219">
      <formula>#REF!="Add"</formula>
    </cfRule>
    <cfRule type="expression" dxfId="2092" priority="4220">
      <formula>#REF!="Delete"</formula>
    </cfRule>
    <cfRule type="expression" dxfId="2091" priority="4221">
      <formula>#REF!="Change"</formula>
    </cfRule>
  </conditionalFormatting>
  <conditionalFormatting sqref="I89">
    <cfRule type="expression" priority="4214">
      <formula>#REF!=""</formula>
    </cfRule>
    <cfRule type="expression" dxfId="2090" priority="4215">
      <formula>#REF!="Add"</formula>
    </cfRule>
    <cfRule type="expression" dxfId="2089" priority="4216">
      <formula>#REF!="Remove"</formula>
    </cfRule>
    <cfRule type="expression" dxfId="2088" priority="4217">
      <formula>#REF!="Change"</formula>
    </cfRule>
  </conditionalFormatting>
  <conditionalFormatting sqref="I89">
    <cfRule type="expression" dxfId="2087" priority="4211">
      <formula>#REF!="Delete"</formula>
    </cfRule>
    <cfRule type="expression" dxfId="2086" priority="4212">
      <formula>#REF!="Add"</formula>
    </cfRule>
    <cfRule type="expression" dxfId="2085" priority="4213">
      <formula>#REF!="Change"</formula>
    </cfRule>
  </conditionalFormatting>
  <conditionalFormatting sqref="C89">
    <cfRule type="expression" dxfId="2084" priority="4189">
      <formula>#REF!="Delete"</formula>
    </cfRule>
    <cfRule type="expression" dxfId="2083" priority="4190">
      <formula>#REF!="Add"</formula>
    </cfRule>
    <cfRule type="expression" dxfId="2082" priority="4191">
      <formula>#REF!="Change"</formula>
    </cfRule>
  </conditionalFormatting>
  <conditionalFormatting sqref="C89">
    <cfRule type="expression" priority="4196">
      <formula>#REF!=""</formula>
    </cfRule>
    <cfRule type="expression" dxfId="2081" priority="4197">
      <formula>#REF!="Add"</formula>
    </cfRule>
    <cfRule type="expression" dxfId="2080" priority="4198">
      <formula>#REF!="Remove"</formula>
    </cfRule>
    <cfRule type="expression" dxfId="2079" priority="4199">
      <formula>#REF!="Change"</formula>
    </cfRule>
  </conditionalFormatting>
  <conditionalFormatting sqref="C89">
    <cfRule type="expression" priority="4192">
      <formula>#REF!=""</formula>
    </cfRule>
    <cfRule type="expression" dxfId="2078" priority="4193">
      <formula>#REF!="Add"</formula>
    </cfRule>
    <cfRule type="expression" dxfId="2077" priority="4194">
      <formula>#REF!="Delete"</formula>
    </cfRule>
    <cfRule type="expression" dxfId="2076" priority="4195">
      <formula>#REF!="Change"</formula>
    </cfRule>
  </conditionalFormatting>
  <conditionalFormatting sqref="I165:I166">
    <cfRule type="expression" priority="4185">
      <formula>#REF!=""</formula>
    </cfRule>
    <cfRule type="expression" dxfId="2075" priority="4186">
      <formula>#REF!="Add"</formula>
    </cfRule>
    <cfRule type="expression" dxfId="2074" priority="4187">
      <formula>#REF!="Delete"</formula>
    </cfRule>
    <cfRule type="expression" dxfId="2073" priority="4188">
      <formula>#REF!="Change"</formula>
    </cfRule>
  </conditionalFormatting>
  <conditionalFormatting sqref="I165:I166">
    <cfRule type="expression" priority="4181">
      <formula>#REF!=""</formula>
    </cfRule>
    <cfRule type="expression" dxfId="2072" priority="4182">
      <formula>#REF!="Add"</formula>
    </cfRule>
    <cfRule type="expression" dxfId="2071" priority="4183">
      <formula>#REF!="Remove"</formula>
    </cfRule>
    <cfRule type="expression" dxfId="2070" priority="4184">
      <formula>#REF!="Change"</formula>
    </cfRule>
  </conditionalFormatting>
  <conditionalFormatting sqref="I165:I166">
    <cfRule type="expression" dxfId="2069" priority="4178">
      <formula>#REF!="Delete"</formula>
    </cfRule>
    <cfRule type="expression" dxfId="2068" priority="4179">
      <formula>#REF!="Add"</formula>
    </cfRule>
    <cfRule type="expression" dxfId="2067" priority="4180">
      <formula>#REF!="Change"</formula>
    </cfRule>
  </conditionalFormatting>
  <conditionalFormatting sqref="B165:B166">
    <cfRule type="expression" priority="4174">
      <formula>#REF!=""</formula>
    </cfRule>
    <cfRule type="expression" dxfId="2066" priority="4175">
      <formula>#REF!="Add"</formula>
    </cfRule>
    <cfRule type="expression" dxfId="2065" priority="4176">
      <formula>#REF!="Delete"</formula>
    </cfRule>
    <cfRule type="expression" dxfId="2064" priority="4177">
      <formula>#REF!="Change"</formula>
    </cfRule>
  </conditionalFormatting>
  <conditionalFormatting sqref="B165:B166">
    <cfRule type="expression" priority="4170">
      <formula>#REF!=""</formula>
    </cfRule>
    <cfRule type="expression" dxfId="2063" priority="4171">
      <formula>#REF!="Add"</formula>
    </cfRule>
    <cfRule type="expression" dxfId="2062" priority="4172">
      <formula>#REF!="Remove"</formula>
    </cfRule>
    <cfRule type="expression" dxfId="2061" priority="4173">
      <formula>#REF!="Change"</formula>
    </cfRule>
  </conditionalFormatting>
  <conditionalFormatting sqref="B165:B166">
    <cfRule type="expression" dxfId="2060" priority="4167">
      <formula>#REF!="Delete"</formula>
    </cfRule>
    <cfRule type="expression" dxfId="2059" priority="4168">
      <formula>#REF!="Add"</formula>
    </cfRule>
    <cfRule type="expression" dxfId="2058" priority="4169">
      <formula>#REF!="Change"</formula>
    </cfRule>
  </conditionalFormatting>
  <conditionalFormatting sqref="C165:C166">
    <cfRule type="expression" dxfId="2057" priority="4145">
      <formula>#REF!="Delete"</formula>
    </cfRule>
    <cfRule type="expression" dxfId="2056" priority="4146">
      <formula>#REF!="Add"</formula>
    </cfRule>
    <cfRule type="expression" dxfId="2055" priority="4147">
      <formula>#REF!="Change"</formula>
    </cfRule>
  </conditionalFormatting>
  <conditionalFormatting sqref="D165:G166">
    <cfRule type="expression" priority="4163">
      <formula>#REF!=""</formula>
    </cfRule>
    <cfRule type="expression" dxfId="2054" priority="4164">
      <formula>#REF!="Add"</formula>
    </cfRule>
    <cfRule type="expression" dxfId="2053" priority="4165">
      <formula>#REF!="Remove"</formula>
    </cfRule>
    <cfRule type="expression" dxfId="2052" priority="4166">
      <formula>#REF!="Change"</formula>
    </cfRule>
  </conditionalFormatting>
  <conditionalFormatting sqref="D165:G166">
    <cfRule type="expression" priority="4159">
      <formula>#REF!=""</formula>
    </cfRule>
    <cfRule type="expression" dxfId="2051" priority="4160">
      <formula>#REF!="Add"</formula>
    </cfRule>
    <cfRule type="expression" dxfId="2050" priority="4161">
      <formula>#REF!="Delete"</formula>
    </cfRule>
    <cfRule type="expression" dxfId="2049" priority="4162">
      <formula>#REF!="Change"</formula>
    </cfRule>
  </conditionalFormatting>
  <conditionalFormatting sqref="D165:G166">
    <cfRule type="expression" dxfId="2048" priority="4156">
      <formula>#REF!="Delete"</formula>
    </cfRule>
    <cfRule type="expression" dxfId="2047" priority="4157">
      <formula>#REF!="Add"</formula>
    </cfRule>
    <cfRule type="expression" dxfId="2046" priority="4158">
      <formula>#REF!="Change"</formula>
    </cfRule>
  </conditionalFormatting>
  <conditionalFormatting sqref="C165:C166">
    <cfRule type="expression" priority="4152">
      <formula>#REF!=""</formula>
    </cfRule>
    <cfRule type="expression" dxfId="2045" priority="4153">
      <formula>#REF!="Add"</formula>
    </cfRule>
    <cfRule type="expression" dxfId="2044" priority="4154">
      <formula>#REF!="Remove"</formula>
    </cfRule>
    <cfRule type="expression" dxfId="2043" priority="4155">
      <formula>#REF!="Change"</formula>
    </cfRule>
  </conditionalFormatting>
  <conditionalFormatting sqref="C165:C166">
    <cfRule type="expression" priority="4148">
      <formula>#REF!=""</formula>
    </cfRule>
    <cfRule type="expression" dxfId="2042" priority="4149">
      <formula>#REF!="Add"</formula>
    </cfRule>
    <cfRule type="expression" dxfId="2041" priority="4150">
      <formula>#REF!="Delete"</formula>
    </cfRule>
    <cfRule type="expression" dxfId="2040" priority="4151">
      <formula>#REF!="Change"</formula>
    </cfRule>
  </conditionalFormatting>
  <conditionalFormatting sqref="I168">
    <cfRule type="expression" priority="4141">
      <formula>#REF!=""</formula>
    </cfRule>
    <cfRule type="expression" dxfId="2039" priority="4142">
      <formula>#REF!="Add"</formula>
    </cfRule>
    <cfRule type="expression" dxfId="2038" priority="4143">
      <formula>#REF!="Delete"</formula>
    </cfRule>
    <cfRule type="expression" dxfId="2037" priority="4144">
      <formula>#REF!="Change"</formula>
    </cfRule>
  </conditionalFormatting>
  <conditionalFormatting sqref="I168">
    <cfRule type="expression" priority="4137">
      <formula>#REF!=""</formula>
    </cfRule>
    <cfRule type="expression" dxfId="2036" priority="4138">
      <formula>#REF!="Add"</formula>
    </cfRule>
    <cfRule type="expression" dxfId="2035" priority="4139">
      <formula>#REF!="Remove"</formula>
    </cfRule>
    <cfRule type="expression" dxfId="2034" priority="4140">
      <formula>#REF!="Change"</formula>
    </cfRule>
  </conditionalFormatting>
  <conditionalFormatting sqref="I168">
    <cfRule type="expression" dxfId="2033" priority="4134">
      <formula>#REF!="Delete"</formula>
    </cfRule>
    <cfRule type="expression" dxfId="2032" priority="4135">
      <formula>#REF!="Add"</formula>
    </cfRule>
    <cfRule type="expression" dxfId="2031" priority="4136">
      <formula>#REF!="Change"</formula>
    </cfRule>
  </conditionalFormatting>
  <conditionalFormatting sqref="D168:H168">
    <cfRule type="expression" priority="4119">
      <formula>#REF!=""</formula>
    </cfRule>
    <cfRule type="expression" dxfId="2030" priority="4120">
      <formula>#REF!="Add"</formula>
    </cfRule>
    <cfRule type="expression" dxfId="2029" priority="4121">
      <formula>#REF!="Remove"</formula>
    </cfRule>
    <cfRule type="expression" dxfId="2028" priority="4122">
      <formula>#REF!="Change"</formula>
    </cfRule>
  </conditionalFormatting>
  <conditionalFormatting sqref="D168:H168">
    <cfRule type="expression" priority="4115">
      <formula>#REF!=""</formula>
    </cfRule>
    <cfRule type="expression" dxfId="2027" priority="4116">
      <formula>#REF!="Add"</formula>
    </cfRule>
    <cfRule type="expression" dxfId="2026" priority="4117">
      <formula>#REF!="Delete"</formula>
    </cfRule>
    <cfRule type="expression" dxfId="2025" priority="4118">
      <formula>#REF!="Change"</formula>
    </cfRule>
  </conditionalFormatting>
  <conditionalFormatting sqref="D168:H168">
    <cfRule type="expression" dxfId="2024" priority="4112">
      <formula>#REF!="Delete"</formula>
    </cfRule>
    <cfRule type="expression" dxfId="2023" priority="4113">
      <formula>#REF!="Add"</formula>
    </cfRule>
    <cfRule type="expression" dxfId="2022" priority="4114">
      <formula>#REF!="Change"</formula>
    </cfRule>
  </conditionalFormatting>
  <conditionalFormatting sqref="B168">
    <cfRule type="expression" priority="4130">
      <formula>#REF!=""</formula>
    </cfRule>
    <cfRule type="expression" dxfId="2021" priority="4131">
      <formula>#REF!="Add"</formula>
    </cfRule>
    <cfRule type="expression" dxfId="2020" priority="4132">
      <formula>#REF!="Delete"</formula>
    </cfRule>
    <cfRule type="expression" dxfId="2019" priority="4133">
      <formula>#REF!="Change"</formula>
    </cfRule>
  </conditionalFormatting>
  <conditionalFormatting sqref="B168">
    <cfRule type="expression" priority="4126">
      <formula>#REF!=""</formula>
    </cfRule>
    <cfRule type="expression" dxfId="2018" priority="4127">
      <formula>#REF!="Add"</formula>
    </cfRule>
    <cfRule type="expression" dxfId="2017" priority="4128">
      <formula>#REF!="Remove"</formula>
    </cfRule>
    <cfRule type="expression" dxfId="2016" priority="4129">
      <formula>#REF!="Change"</formula>
    </cfRule>
  </conditionalFormatting>
  <conditionalFormatting sqref="B168">
    <cfRule type="expression" dxfId="2015" priority="4123">
      <formula>#REF!="Delete"</formula>
    </cfRule>
    <cfRule type="expression" dxfId="2014" priority="4124">
      <formula>#REF!="Add"</formula>
    </cfRule>
    <cfRule type="expression" dxfId="2013" priority="4125">
      <formula>#REF!="Change"</formula>
    </cfRule>
  </conditionalFormatting>
  <conditionalFormatting sqref="C168">
    <cfRule type="expression" dxfId="2012" priority="4101">
      <formula>#REF!="Delete"</formula>
    </cfRule>
    <cfRule type="expression" dxfId="2011" priority="4102">
      <formula>#REF!="Add"</formula>
    </cfRule>
    <cfRule type="expression" dxfId="2010" priority="4103">
      <formula>#REF!="Change"</formula>
    </cfRule>
  </conditionalFormatting>
  <conditionalFormatting sqref="C168">
    <cfRule type="expression" priority="4108">
      <formula>#REF!=""</formula>
    </cfRule>
    <cfRule type="expression" dxfId="2009" priority="4109">
      <formula>#REF!="Add"</formula>
    </cfRule>
    <cfRule type="expression" dxfId="2008" priority="4110">
      <formula>#REF!="Remove"</formula>
    </cfRule>
    <cfRule type="expression" dxfId="2007" priority="4111">
      <formula>#REF!="Change"</formula>
    </cfRule>
  </conditionalFormatting>
  <conditionalFormatting sqref="C168">
    <cfRule type="expression" priority="4104">
      <formula>#REF!=""</formula>
    </cfRule>
    <cfRule type="expression" dxfId="2006" priority="4105">
      <formula>#REF!="Add"</formula>
    </cfRule>
    <cfRule type="expression" dxfId="2005" priority="4106">
      <formula>#REF!="Delete"</formula>
    </cfRule>
    <cfRule type="expression" dxfId="2004" priority="4107">
      <formula>#REF!="Change"</formula>
    </cfRule>
  </conditionalFormatting>
  <conditionalFormatting sqref="I169">
    <cfRule type="expression" priority="4097">
      <formula>#REF!=""</formula>
    </cfRule>
    <cfRule type="expression" dxfId="2003" priority="4098">
      <formula>#REF!="Add"</formula>
    </cfRule>
    <cfRule type="expression" dxfId="2002" priority="4099">
      <formula>#REF!="Delete"</formula>
    </cfRule>
    <cfRule type="expression" dxfId="2001" priority="4100">
      <formula>#REF!="Change"</formula>
    </cfRule>
  </conditionalFormatting>
  <conditionalFormatting sqref="I169">
    <cfRule type="expression" priority="4093">
      <formula>#REF!=""</formula>
    </cfRule>
    <cfRule type="expression" dxfId="2000" priority="4094">
      <formula>#REF!="Add"</formula>
    </cfRule>
    <cfRule type="expression" dxfId="1999" priority="4095">
      <formula>#REF!="Remove"</formula>
    </cfRule>
    <cfRule type="expression" dxfId="1998" priority="4096">
      <formula>#REF!="Change"</formula>
    </cfRule>
  </conditionalFormatting>
  <conditionalFormatting sqref="I169">
    <cfRule type="expression" dxfId="1997" priority="4090">
      <formula>#REF!="Delete"</formula>
    </cfRule>
    <cfRule type="expression" dxfId="1996" priority="4091">
      <formula>#REF!="Add"</formula>
    </cfRule>
    <cfRule type="expression" dxfId="1995" priority="4092">
      <formula>#REF!="Change"</formula>
    </cfRule>
  </conditionalFormatting>
  <conditionalFormatting sqref="D169:G169">
    <cfRule type="expression" priority="4075">
      <formula>#REF!=""</formula>
    </cfRule>
    <cfRule type="expression" dxfId="1994" priority="4076">
      <formula>#REF!="Add"</formula>
    </cfRule>
    <cfRule type="expression" dxfId="1993" priority="4077">
      <formula>#REF!="Remove"</formula>
    </cfRule>
    <cfRule type="expression" dxfId="1992" priority="4078">
      <formula>#REF!="Change"</formula>
    </cfRule>
  </conditionalFormatting>
  <conditionalFormatting sqref="D169:G169">
    <cfRule type="expression" priority="4071">
      <formula>#REF!=""</formula>
    </cfRule>
    <cfRule type="expression" dxfId="1991" priority="4072">
      <formula>#REF!="Add"</formula>
    </cfRule>
    <cfRule type="expression" dxfId="1990" priority="4073">
      <formula>#REF!="Delete"</formula>
    </cfRule>
    <cfRule type="expression" dxfId="1989" priority="4074">
      <formula>#REF!="Change"</formula>
    </cfRule>
  </conditionalFormatting>
  <conditionalFormatting sqref="D169:G169">
    <cfRule type="expression" dxfId="1988" priority="4068">
      <formula>#REF!="Delete"</formula>
    </cfRule>
    <cfRule type="expression" dxfId="1987" priority="4069">
      <formula>#REF!="Add"</formula>
    </cfRule>
    <cfRule type="expression" dxfId="1986" priority="4070">
      <formula>#REF!="Change"</formula>
    </cfRule>
  </conditionalFormatting>
  <conditionalFormatting sqref="B169">
    <cfRule type="expression" priority="4086">
      <formula>#REF!=""</formula>
    </cfRule>
    <cfRule type="expression" dxfId="1985" priority="4087">
      <formula>#REF!="Add"</formula>
    </cfRule>
    <cfRule type="expression" dxfId="1984" priority="4088">
      <formula>#REF!="Delete"</formula>
    </cfRule>
    <cfRule type="expression" dxfId="1983" priority="4089">
      <formula>#REF!="Change"</formula>
    </cfRule>
  </conditionalFormatting>
  <conditionalFormatting sqref="B169">
    <cfRule type="expression" priority="4082">
      <formula>#REF!=""</formula>
    </cfRule>
    <cfRule type="expression" dxfId="1982" priority="4083">
      <formula>#REF!="Add"</formula>
    </cfRule>
    <cfRule type="expression" dxfId="1981" priority="4084">
      <formula>#REF!="Remove"</formula>
    </cfRule>
    <cfRule type="expression" dxfId="1980" priority="4085">
      <formula>#REF!="Change"</formula>
    </cfRule>
  </conditionalFormatting>
  <conditionalFormatting sqref="B169">
    <cfRule type="expression" dxfId="1979" priority="4079">
      <formula>#REF!="Delete"</formula>
    </cfRule>
    <cfRule type="expression" dxfId="1978" priority="4080">
      <formula>#REF!="Add"</formula>
    </cfRule>
    <cfRule type="expression" dxfId="1977" priority="4081">
      <formula>#REF!="Change"</formula>
    </cfRule>
  </conditionalFormatting>
  <conditionalFormatting sqref="C169">
    <cfRule type="expression" dxfId="1976" priority="4057">
      <formula>#REF!="Delete"</formula>
    </cfRule>
    <cfRule type="expression" dxfId="1975" priority="4058">
      <formula>#REF!="Add"</formula>
    </cfRule>
    <cfRule type="expression" dxfId="1974" priority="4059">
      <formula>#REF!="Change"</formula>
    </cfRule>
  </conditionalFormatting>
  <conditionalFormatting sqref="C169">
    <cfRule type="expression" priority="4064">
      <formula>#REF!=""</formula>
    </cfRule>
    <cfRule type="expression" dxfId="1973" priority="4065">
      <formula>#REF!="Add"</formula>
    </cfRule>
    <cfRule type="expression" dxfId="1972" priority="4066">
      <formula>#REF!="Remove"</formula>
    </cfRule>
    <cfRule type="expression" dxfId="1971" priority="4067">
      <formula>#REF!="Change"</formula>
    </cfRule>
  </conditionalFormatting>
  <conditionalFormatting sqref="C169">
    <cfRule type="expression" priority="4060">
      <formula>#REF!=""</formula>
    </cfRule>
    <cfRule type="expression" dxfId="1970" priority="4061">
      <formula>#REF!="Add"</formula>
    </cfRule>
    <cfRule type="expression" dxfId="1969" priority="4062">
      <formula>#REF!="Delete"</formula>
    </cfRule>
    <cfRule type="expression" dxfId="1968" priority="4063">
      <formula>#REF!="Change"</formula>
    </cfRule>
  </conditionalFormatting>
  <conditionalFormatting sqref="H169">
    <cfRule type="expression" priority="4053">
      <formula>#REF!=""</formula>
    </cfRule>
    <cfRule type="expression" dxfId="1967" priority="4054">
      <formula>#REF!="Add"</formula>
    </cfRule>
    <cfRule type="expression" dxfId="1966" priority="4055">
      <formula>#REF!="Remove"</formula>
    </cfRule>
    <cfRule type="expression" dxfId="1965" priority="4056">
      <formula>#REF!="Change"</formula>
    </cfRule>
  </conditionalFormatting>
  <conditionalFormatting sqref="H169">
    <cfRule type="expression" priority="4049">
      <formula>#REF!=""</formula>
    </cfRule>
    <cfRule type="expression" dxfId="1964" priority="4050">
      <formula>#REF!="Add"</formula>
    </cfRule>
    <cfRule type="expression" dxfId="1963" priority="4051">
      <formula>#REF!="Delete"</formula>
    </cfRule>
    <cfRule type="expression" dxfId="1962" priority="4052">
      <formula>#REF!="Change"</formula>
    </cfRule>
  </conditionalFormatting>
  <conditionalFormatting sqref="H169">
    <cfRule type="expression" dxfId="1961" priority="4046">
      <formula>#REF!="Delete"</formula>
    </cfRule>
    <cfRule type="expression" dxfId="1960" priority="4047">
      <formula>#REF!="Add"</formula>
    </cfRule>
    <cfRule type="expression" dxfId="1959" priority="4048">
      <formula>#REF!="Change"</formula>
    </cfRule>
  </conditionalFormatting>
  <conditionalFormatting sqref="B170:B171">
    <cfRule type="expression" priority="4031">
      <formula>#REF!=""</formula>
    </cfRule>
    <cfRule type="expression" dxfId="1958" priority="4032">
      <formula>#REF!="Add"</formula>
    </cfRule>
    <cfRule type="expression" dxfId="1957" priority="4033">
      <formula>#REF!="Delete"</formula>
    </cfRule>
    <cfRule type="expression" dxfId="1956" priority="4034">
      <formula>#REF!="Change"</formula>
    </cfRule>
  </conditionalFormatting>
  <conditionalFormatting sqref="B170:B171">
    <cfRule type="expression" priority="4027">
      <formula>#REF!=""</formula>
    </cfRule>
    <cfRule type="expression" dxfId="1955" priority="4028">
      <formula>#REF!="Add"</formula>
    </cfRule>
    <cfRule type="expression" dxfId="1954" priority="4029">
      <formula>#REF!="Remove"</formula>
    </cfRule>
    <cfRule type="expression" dxfId="1953" priority="4030">
      <formula>#REF!="Change"</formula>
    </cfRule>
  </conditionalFormatting>
  <conditionalFormatting sqref="B170:B171">
    <cfRule type="expression" dxfId="1952" priority="4024">
      <formula>#REF!="Delete"</formula>
    </cfRule>
    <cfRule type="expression" dxfId="1951" priority="4025">
      <formula>#REF!="Add"</formula>
    </cfRule>
    <cfRule type="expression" dxfId="1950" priority="4026">
      <formula>#REF!="Change"</formula>
    </cfRule>
  </conditionalFormatting>
  <conditionalFormatting sqref="D170:H170 D171:G171">
    <cfRule type="expression" priority="4020">
      <formula>#REF!=""</formula>
    </cfRule>
    <cfRule type="expression" dxfId="1949" priority="4021">
      <formula>#REF!="Add"</formula>
    </cfRule>
    <cfRule type="expression" dxfId="1948" priority="4022">
      <formula>#REF!="Remove"</formula>
    </cfRule>
    <cfRule type="expression" dxfId="1947" priority="4023">
      <formula>#REF!="Change"</formula>
    </cfRule>
  </conditionalFormatting>
  <conditionalFormatting sqref="D170:H170 D171:G171">
    <cfRule type="expression" priority="4016">
      <formula>#REF!=""</formula>
    </cfRule>
    <cfRule type="expression" dxfId="1946" priority="4017">
      <formula>#REF!="Add"</formula>
    </cfRule>
    <cfRule type="expression" dxfId="1945" priority="4018">
      <formula>#REF!="Delete"</formula>
    </cfRule>
    <cfRule type="expression" dxfId="1944" priority="4019">
      <formula>#REF!="Change"</formula>
    </cfRule>
  </conditionalFormatting>
  <conditionalFormatting sqref="D170:H170 D171:G171">
    <cfRule type="expression" dxfId="1943" priority="4013">
      <formula>#REF!="Delete"</formula>
    </cfRule>
    <cfRule type="expression" dxfId="1942" priority="4014">
      <formula>#REF!="Add"</formula>
    </cfRule>
    <cfRule type="expression" dxfId="1941" priority="4015">
      <formula>#REF!="Change"</formula>
    </cfRule>
  </conditionalFormatting>
  <conditionalFormatting sqref="C170:C171">
    <cfRule type="expression" dxfId="1940" priority="4002">
      <formula>#REF!="Delete"</formula>
    </cfRule>
    <cfRule type="expression" dxfId="1939" priority="4003">
      <formula>#REF!="Add"</formula>
    </cfRule>
    <cfRule type="expression" dxfId="1938" priority="4004">
      <formula>#REF!="Change"</formula>
    </cfRule>
  </conditionalFormatting>
  <conditionalFormatting sqref="C170:C171">
    <cfRule type="expression" priority="4009">
      <formula>#REF!=""</formula>
    </cfRule>
    <cfRule type="expression" dxfId="1937" priority="4010">
      <formula>#REF!="Add"</formula>
    </cfRule>
    <cfRule type="expression" dxfId="1936" priority="4011">
      <formula>#REF!="Remove"</formula>
    </cfRule>
    <cfRule type="expression" dxfId="1935" priority="4012">
      <formula>#REF!="Change"</formula>
    </cfRule>
  </conditionalFormatting>
  <conditionalFormatting sqref="C170:C171">
    <cfRule type="expression" priority="4005">
      <formula>#REF!=""</formula>
    </cfRule>
    <cfRule type="expression" dxfId="1934" priority="4006">
      <formula>#REF!="Add"</formula>
    </cfRule>
    <cfRule type="expression" dxfId="1933" priority="4007">
      <formula>#REF!="Delete"</formula>
    </cfRule>
    <cfRule type="expression" dxfId="1932" priority="4008">
      <formula>#REF!="Change"</formula>
    </cfRule>
  </conditionalFormatting>
  <conditionalFormatting sqref="I170:I171">
    <cfRule type="expression" priority="3998">
      <formula>#REF!=""</formula>
    </cfRule>
    <cfRule type="expression" dxfId="1931" priority="3999">
      <formula>#REF!="Add"</formula>
    </cfRule>
    <cfRule type="expression" dxfId="1930" priority="4000">
      <formula>#REF!="Delete"</formula>
    </cfRule>
    <cfRule type="expression" dxfId="1929" priority="4001">
      <formula>#REF!="Change"</formula>
    </cfRule>
  </conditionalFormatting>
  <conditionalFormatting sqref="I170:I171">
    <cfRule type="expression" priority="3994">
      <formula>#REF!=""</formula>
    </cfRule>
    <cfRule type="expression" dxfId="1928" priority="3995">
      <formula>#REF!="Add"</formula>
    </cfRule>
    <cfRule type="expression" dxfId="1927" priority="3996">
      <formula>#REF!="Remove"</formula>
    </cfRule>
    <cfRule type="expression" dxfId="1926" priority="3997">
      <formula>#REF!="Change"</formula>
    </cfRule>
  </conditionalFormatting>
  <conditionalFormatting sqref="I170:I171">
    <cfRule type="expression" dxfId="1925" priority="3991">
      <formula>#REF!="Delete"</formula>
    </cfRule>
    <cfRule type="expression" dxfId="1924" priority="3992">
      <formula>#REF!="Add"</formula>
    </cfRule>
    <cfRule type="expression" dxfId="1923" priority="3993">
      <formula>#REF!="Change"</formula>
    </cfRule>
  </conditionalFormatting>
  <conditionalFormatting sqref="C139:C140">
    <cfRule type="expression" priority="3696">
      <formula>#REF!=""</formula>
    </cfRule>
    <cfRule type="expression" dxfId="1922" priority="3697">
      <formula>#REF!="Add"</formula>
    </cfRule>
    <cfRule type="expression" dxfId="1921" priority="3698">
      <formula>#REF!="Remove"</formula>
    </cfRule>
    <cfRule type="expression" dxfId="1920" priority="3699">
      <formula>#REF!="Change"</formula>
    </cfRule>
  </conditionalFormatting>
  <conditionalFormatting sqref="B139:B140">
    <cfRule type="expression" priority="3733">
      <formula>#REF!=""</formula>
    </cfRule>
    <cfRule type="expression" dxfId="1919" priority="3734">
      <formula>#REF!="Add"</formula>
    </cfRule>
    <cfRule type="expression" dxfId="1918" priority="3735">
      <formula>#REF!="Remove"</formula>
    </cfRule>
    <cfRule type="expression" dxfId="1917" priority="3736">
      <formula>#REF!="Change"</formula>
    </cfRule>
  </conditionalFormatting>
  <conditionalFormatting sqref="B139:B140 E139:G140">
    <cfRule type="expression" priority="3729">
      <formula>#REF!=""</formula>
    </cfRule>
    <cfRule type="expression" dxfId="1916" priority="3730">
      <formula>#REF!="Add"</formula>
    </cfRule>
    <cfRule type="expression" dxfId="1915" priority="3731">
      <formula>#REF!="Delete"</formula>
    </cfRule>
    <cfRule type="expression" dxfId="1914" priority="3732">
      <formula>#REF!="Change"</formula>
    </cfRule>
  </conditionalFormatting>
  <conditionalFormatting sqref="E139:G140">
    <cfRule type="expression" priority="3725">
      <formula>#REF!=""</formula>
    </cfRule>
    <cfRule type="expression" dxfId="1913" priority="3726">
      <formula>#REF!="Add"</formula>
    </cfRule>
    <cfRule type="expression" dxfId="1912" priority="3727">
      <formula>#REF!="Remove"</formula>
    </cfRule>
    <cfRule type="expression" dxfId="1911" priority="3728">
      <formula>#REF!="Change"</formula>
    </cfRule>
  </conditionalFormatting>
  <conditionalFormatting sqref="B139:B140 E139:G140">
    <cfRule type="expression" dxfId="1910" priority="3722">
      <formula>#REF!="Delete"</formula>
    </cfRule>
    <cfRule type="expression" dxfId="1909" priority="3723">
      <formula>#REF!="Add"</formula>
    </cfRule>
    <cfRule type="expression" dxfId="1908" priority="3724">
      <formula>#REF!="Change"</formula>
    </cfRule>
  </conditionalFormatting>
  <conditionalFormatting sqref="C139:C140">
    <cfRule type="expression" dxfId="1907" priority="3689">
      <formula>#REF!="Delete"</formula>
    </cfRule>
    <cfRule type="expression" dxfId="1906" priority="3690">
      <formula>#REF!="Add"</formula>
    </cfRule>
    <cfRule type="expression" dxfId="1905" priority="3691">
      <formula>#REF!="Change"</formula>
    </cfRule>
  </conditionalFormatting>
  <conditionalFormatting sqref="C139:C140">
    <cfRule type="expression" priority="3692">
      <formula>#REF!=""</formula>
    </cfRule>
    <cfRule type="expression" dxfId="1904" priority="3693">
      <formula>#REF!="Add"</formula>
    </cfRule>
    <cfRule type="expression" dxfId="1903" priority="3694">
      <formula>#REF!="Delete"</formula>
    </cfRule>
    <cfRule type="expression" dxfId="1902" priority="3695">
      <formula>#REF!="Change"</formula>
    </cfRule>
  </conditionalFormatting>
  <conditionalFormatting sqref="I86">
    <cfRule type="expression" priority="3281">
      <formula>#REF!=""</formula>
    </cfRule>
    <cfRule type="expression" dxfId="1901" priority="3282">
      <formula>#REF!="Add"</formula>
    </cfRule>
    <cfRule type="expression" dxfId="1900" priority="3283">
      <formula>#REF!="Delete"</formula>
    </cfRule>
    <cfRule type="expression" dxfId="1899" priority="3284">
      <formula>#REF!="Change"</formula>
    </cfRule>
  </conditionalFormatting>
  <conditionalFormatting sqref="I86">
    <cfRule type="expression" priority="3277">
      <formula>#REF!=""</formula>
    </cfRule>
    <cfRule type="expression" dxfId="1898" priority="3278">
      <formula>#REF!="Add"</formula>
    </cfRule>
    <cfRule type="expression" dxfId="1897" priority="3279">
      <formula>#REF!="Remove"</formula>
    </cfRule>
    <cfRule type="expression" dxfId="1896" priority="3280">
      <formula>#REF!="Change"</formula>
    </cfRule>
  </conditionalFormatting>
  <conditionalFormatting sqref="I86">
    <cfRule type="expression" dxfId="1895" priority="3274">
      <formula>#REF!="Delete"</formula>
    </cfRule>
    <cfRule type="expression" dxfId="1894" priority="3275">
      <formula>#REF!="Add"</formula>
    </cfRule>
    <cfRule type="expression" dxfId="1893" priority="3276">
      <formula>#REF!="Change"</formula>
    </cfRule>
  </conditionalFormatting>
  <conditionalFormatting sqref="B86">
    <cfRule type="expression" priority="3307">
      <formula>#REF!=""</formula>
    </cfRule>
    <cfRule type="expression" dxfId="1892" priority="3308">
      <formula>#REF!="Add"</formula>
    </cfRule>
    <cfRule type="expression" dxfId="1891" priority="3309">
      <formula>#REF!="Remove"</formula>
    </cfRule>
    <cfRule type="expression" dxfId="1890" priority="3310">
      <formula>#REF!="Change"</formula>
    </cfRule>
  </conditionalFormatting>
  <conditionalFormatting sqref="B86 D86:H86">
    <cfRule type="expression" priority="3303">
      <formula>#REF!=""</formula>
    </cfRule>
    <cfRule type="expression" dxfId="1889" priority="3304">
      <formula>#REF!="Add"</formula>
    </cfRule>
    <cfRule type="expression" dxfId="1888" priority="3305">
      <formula>#REF!="Delete"</formula>
    </cfRule>
    <cfRule type="expression" dxfId="1887" priority="3306">
      <formula>#REF!="Change"</formula>
    </cfRule>
  </conditionalFormatting>
  <conditionalFormatting sqref="D86:H86">
    <cfRule type="expression" priority="3299">
      <formula>#REF!=""</formula>
    </cfRule>
    <cfRule type="expression" dxfId="1886" priority="3300">
      <formula>#REF!="Add"</formula>
    </cfRule>
    <cfRule type="expression" dxfId="1885" priority="3301">
      <formula>#REF!="Remove"</formula>
    </cfRule>
    <cfRule type="expression" dxfId="1884" priority="3302">
      <formula>#REF!="Change"</formula>
    </cfRule>
  </conditionalFormatting>
  <conditionalFormatting sqref="B86 D86:H86">
    <cfRule type="expression" dxfId="1883" priority="3296">
      <formula>#REF!="Delete"</formula>
    </cfRule>
    <cfRule type="expression" dxfId="1882" priority="3297">
      <formula>#REF!="Add"</formula>
    </cfRule>
    <cfRule type="expression" dxfId="1881" priority="3298">
      <formula>#REF!="Change"</formula>
    </cfRule>
  </conditionalFormatting>
  <conditionalFormatting sqref="I86">
    <cfRule type="expression" priority="3292">
      <formula>#REF!=""</formula>
    </cfRule>
    <cfRule type="expression" dxfId="1880" priority="3293">
      <formula>#REF!="Add"</formula>
    </cfRule>
    <cfRule type="expression" dxfId="1879" priority="3294">
      <formula>#REF!="Delete"</formula>
    </cfRule>
    <cfRule type="expression" dxfId="1878" priority="3295">
      <formula>#REF!="Change"</formula>
    </cfRule>
  </conditionalFormatting>
  <conditionalFormatting sqref="I86">
    <cfRule type="expression" priority="3288">
      <formula>#REF!=""</formula>
    </cfRule>
    <cfRule type="expression" dxfId="1877" priority="3289">
      <formula>#REF!="Add"</formula>
    </cfRule>
    <cfRule type="expression" dxfId="1876" priority="3290">
      <formula>#REF!="Remove"</formula>
    </cfRule>
    <cfRule type="expression" dxfId="1875" priority="3291">
      <formula>#REF!="Change"</formula>
    </cfRule>
  </conditionalFormatting>
  <conditionalFormatting sqref="I86">
    <cfRule type="expression" dxfId="1874" priority="3285">
      <formula>#REF!="Delete"</formula>
    </cfRule>
    <cfRule type="expression" dxfId="1873" priority="3286">
      <formula>#REF!="Add"</formula>
    </cfRule>
    <cfRule type="expression" dxfId="1872" priority="3287">
      <formula>#REF!="Change"</formula>
    </cfRule>
  </conditionalFormatting>
  <conditionalFormatting sqref="C86">
    <cfRule type="expression" dxfId="1871" priority="3263">
      <formula>#REF!="Delete"</formula>
    </cfRule>
    <cfRule type="expression" dxfId="1870" priority="3264">
      <formula>#REF!="Add"</formula>
    </cfRule>
    <cfRule type="expression" dxfId="1869" priority="3265">
      <formula>#REF!="Change"</formula>
    </cfRule>
  </conditionalFormatting>
  <conditionalFormatting sqref="C86">
    <cfRule type="expression" priority="3270">
      <formula>#REF!=""</formula>
    </cfRule>
    <cfRule type="expression" dxfId="1868" priority="3271">
      <formula>#REF!="Add"</formula>
    </cfRule>
    <cfRule type="expression" dxfId="1867" priority="3272">
      <formula>#REF!="Remove"</formula>
    </cfRule>
    <cfRule type="expression" dxfId="1866" priority="3273">
      <formula>#REF!="Change"</formula>
    </cfRule>
  </conditionalFormatting>
  <conditionalFormatting sqref="C86">
    <cfRule type="expression" priority="3266">
      <formula>#REF!=""</formula>
    </cfRule>
    <cfRule type="expression" dxfId="1865" priority="3267">
      <formula>#REF!="Add"</formula>
    </cfRule>
    <cfRule type="expression" dxfId="1864" priority="3268">
      <formula>#REF!="Delete"</formula>
    </cfRule>
    <cfRule type="expression" dxfId="1863" priority="3269">
      <formula>#REF!="Change"</formula>
    </cfRule>
  </conditionalFormatting>
  <conditionalFormatting sqref="H88">
    <cfRule type="expression" priority="3259">
      <formula>#REF!=""</formula>
    </cfRule>
    <cfRule type="expression" dxfId="1862" priority="3260">
      <formula>#REF!="Add"</formula>
    </cfRule>
    <cfRule type="expression" dxfId="1861" priority="3261">
      <formula>#REF!="Delete"</formula>
    </cfRule>
    <cfRule type="expression" dxfId="1860" priority="3262">
      <formula>#REF!="Change"</formula>
    </cfRule>
  </conditionalFormatting>
  <conditionalFormatting sqref="H88">
    <cfRule type="expression" priority="3255">
      <formula>#REF!=""</formula>
    </cfRule>
    <cfRule type="expression" dxfId="1859" priority="3256">
      <formula>#REF!="Add"</formula>
    </cfRule>
    <cfRule type="expression" dxfId="1858" priority="3257">
      <formula>#REF!="Remove"</formula>
    </cfRule>
    <cfRule type="expression" dxfId="1857" priority="3258">
      <formula>#REF!="Change"</formula>
    </cfRule>
  </conditionalFormatting>
  <conditionalFormatting sqref="H88">
    <cfRule type="expression" dxfId="1856" priority="3252">
      <formula>#REF!="Delete"</formula>
    </cfRule>
    <cfRule type="expression" dxfId="1855" priority="3253">
      <formula>#REF!="Add"</formula>
    </cfRule>
    <cfRule type="expression" dxfId="1854" priority="3254">
      <formula>#REF!="Change"</formula>
    </cfRule>
  </conditionalFormatting>
  <conditionalFormatting sqref="B88">
    <cfRule type="expression" priority="3248">
      <formula>#REF!=""</formula>
    </cfRule>
    <cfRule type="expression" dxfId="1853" priority="3249">
      <formula>#REF!="Add"</formula>
    </cfRule>
    <cfRule type="expression" dxfId="1852" priority="3250">
      <formula>#REF!="Remove"</formula>
    </cfRule>
    <cfRule type="expression" dxfId="1851" priority="3251">
      <formula>#REF!="Change"</formula>
    </cfRule>
  </conditionalFormatting>
  <conditionalFormatting sqref="B88">
    <cfRule type="expression" priority="3244">
      <formula>#REF!=""</formula>
    </cfRule>
    <cfRule type="expression" dxfId="1850" priority="3245">
      <formula>#REF!="Add"</formula>
    </cfRule>
    <cfRule type="expression" dxfId="1849" priority="3246">
      <formula>#REF!="Delete"</formula>
    </cfRule>
    <cfRule type="expression" dxfId="1848" priority="3247">
      <formula>#REF!="Change"</formula>
    </cfRule>
  </conditionalFormatting>
  <conditionalFormatting sqref="B88">
    <cfRule type="expression" dxfId="1847" priority="3241">
      <formula>#REF!="Delete"</formula>
    </cfRule>
    <cfRule type="expression" dxfId="1846" priority="3242">
      <formula>#REF!="Add"</formula>
    </cfRule>
    <cfRule type="expression" dxfId="1845" priority="3243">
      <formula>#REF!="Change"</formula>
    </cfRule>
  </conditionalFormatting>
  <conditionalFormatting sqref="C88">
    <cfRule type="expression" dxfId="1844" priority="3230">
      <formula>#REF!="Delete"</formula>
    </cfRule>
    <cfRule type="expression" dxfId="1843" priority="3231">
      <formula>#REF!="Add"</formula>
    </cfRule>
    <cfRule type="expression" dxfId="1842" priority="3232">
      <formula>#REF!="Change"</formula>
    </cfRule>
  </conditionalFormatting>
  <conditionalFormatting sqref="C88">
    <cfRule type="expression" priority="3237">
      <formula>#REF!=""</formula>
    </cfRule>
    <cfRule type="expression" dxfId="1841" priority="3238">
      <formula>#REF!="Add"</formula>
    </cfRule>
    <cfRule type="expression" dxfId="1840" priority="3239">
      <formula>#REF!="Remove"</formula>
    </cfRule>
    <cfRule type="expression" dxfId="1839" priority="3240">
      <formula>#REF!="Change"</formula>
    </cfRule>
  </conditionalFormatting>
  <conditionalFormatting sqref="C88">
    <cfRule type="expression" priority="3233">
      <formula>#REF!=""</formula>
    </cfRule>
    <cfRule type="expression" dxfId="1838" priority="3234">
      <formula>#REF!="Add"</formula>
    </cfRule>
    <cfRule type="expression" dxfId="1837" priority="3235">
      <formula>#REF!="Delete"</formula>
    </cfRule>
    <cfRule type="expression" dxfId="1836" priority="3236">
      <formula>#REF!="Change"</formula>
    </cfRule>
  </conditionalFormatting>
  <conditionalFormatting sqref="F240:G240">
    <cfRule type="expression" priority="3083">
      <formula>#REF!=""</formula>
    </cfRule>
    <cfRule type="expression" dxfId="1835" priority="3084">
      <formula>#REF!="Add"</formula>
    </cfRule>
    <cfRule type="expression" dxfId="1834" priority="3085">
      <formula>#REF!="Delete"</formula>
    </cfRule>
    <cfRule type="expression" dxfId="1833" priority="3086">
      <formula>#REF!="Change"</formula>
    </cfRule>
  </conditionalFormatting>
  <conditionalFormatting sqref="F240:G240">
    <cfRule type="expression" priority="3079">
      <formula>#REF!=""</formula>
    </cfRule>
    <cfRule type="expression" dxfId="1832" priority="3080">
      <formula>#REF!="Add"</formula>
    </cfRule>
    <cfRule type="expression" dxfId="1831" priority="3081">
      <formula>#REF!="Remove"</formula>
    </cfRule>
    <cfRule type="expression" dxfId="1830" priority="3082">
      <formula>#REF!="Change"</formula>
    </cfRule>
  </conditionalFormatting>
  <conditionalFormatting sqref="F240:G240">
    <cfRule type="expression" dxfId="1829" priority="3076">
      <formula>#REF!="Delete"</formula>
    </cfRule>
    <cfRule type="expression" dxfId="1828" priority="3077">
      <formula>#REF!="Add"</formula>
    </cfRule>
    <cfRule type="expression" dxfId="1827" priority="3078">
      <formula>#REF!="Change"</formula>
    </cfRule>
  </conditionalFormatting>
  <conditionalFormatting sqref="E240">
    <cfRule type="expression" priority="3094">
      <formula>#REF!=""</formula>
    </cfRule>
    <cfRule type="expression" dxfId="1826" priority="3095">
      <formula>#REF!="Add"</formula>
    </cfRule>
    <cfRule type="expression" dxfId="1825" priority="3096">
      <formula>#REF!="Delete"</formula>
    </cfRule>
    <cfRule type="expression" dxfId="1824" priority="3097">
      <formula>#REF!="Change"</formula>
    </cfRule>
  </conditionalFormatting>
  <conditionalFormatting sqref="E240">
    <cfRule type="expression" priority="3090">
      <formula>#REF!=""</formula>
    </cfRule>
    <cfRule type="expression" dxfId="1823" priority="3091">
      <formula>#REF!="Add"</formula>
    </cfRule>
    <cfRule type="expression" dxfId="1822" priority="3092">
      <formula>#REF!="Remove"</formula>
    </cfRule>
    <cfRule type="expression" dxfId="1821" priority="3093">
      <formula>#REF!="Change"</formula>
    </cfRule>
  </conditionalFormatting>
  <conditionalFormatting sqref="E240">
    <cfRule type="expression" dxfId="1820" priority="3087">
      <formula>#REF!="Delete"</formula>
    </cfRule>
    <cfRule type="expression" dxfId="1819" priority="3088">
      <formula>#REF!="Add"</formula>
    </cfRule>
    <cfRule type="expression" dxfId="1818" priority="3089">
      <formula>#REF!="Change"</formula>
    </cfRule>
  </conditionalFormatting>
  <conditionalFormatting sqref="H240">
    <cfRule type="expression" priority="3127">
      <formula>#REF!=""</formula>
    </cfRule>
    <cfRule type="expression" dxfId="1817" priority="3128">
      <formula>#REF!="Add"</formula>
    </cfRule>
    <cfRule type="expression" dxfId="1816" priority="3129">
      <formula>#REF!="Delete"</formula>
    </cfRule>
    <cfRule type="expression" dxfId="1815" priority="3130">
      <formula>#REF!="Change"</formula>
    </cfRule>
  </conditionalFormatting>
  <conditionalFormatting sqref="H240">
    <cfRule type="expression" priority="3123">
      <formula>#REF!=""</formula>
    </cfRule>
    <cfRule type="expression" dxfId="1814" priority="3124">
      <formula>#REF!="Add"</formula>
    </cfRule>
    <cfRule type="expression" dxfId="1813" priority="3125">
      <formula>#REF!="Remove"</formula>
    </cfRule>
    <cfRule type="expression" dxfId="1812" priority="3126">
      <formula>#REF!="Change"</formula>
    </cfRule>
  </conditionalFormatting>
  <conditionalFormatting sqref="H240">
    <cfRule type="expression" dxfId="1811" priority="3120">
      <formula>#REF!="Delete"</formula>
    </cfRule>
    <cfRule type="expression" dxfId="1810" priority="3121">
      <formula>#REF!="Add"</formula>
    </cfRule>
    <cfRule type="expression" dxfId="1809" priority="3122">
      <formula>#REF!="Change"</formula>
    </cfRule>
  </conditionalFormatting>
  <conditionalFormatting sqref="E147:E148">
    <cfRule type="expression" dxfId="1808" priority="2845">
      <formula>#REF!="Delete"</formula>
    </cfRule>
    <cfRule type="expression" dxfId="1807" priority="2846">
      <formula>#REF!="Add"</formula>
    </cfRule>
    <cfRule type="expression" dxfId="1806" priority="2847">
      <formula>#REF!="Change"</formula>
    </cfRule>
  </conditionalFormatting>
  <conditionalFormatting sqref="I147:I148">
    <cfRule type="expression" priority="2830">
      <formula>#REF!=""</formula>
    </cfRule>
    <cfRule type="expression" dxfId="1805" priority="2831">
      <formula>#REF!="Add"</formula>
    </cfRule>
    <cfRule type="expression" dxfId="1804" priority="2832">
      <formula>#REF!="Delete"</formula>
    </cfRule>
    <cfRule type="expression" dxfId="1803" priority="2833">
      <formula>#REF!="Change"</formula>
    </cfRule>
  </conditionalFormatting>
  <conditionalFormatting sqref="I147:I148">
    <cfRule type="expression" priority="2826">
      <formula>#REF!=""</formula>
    </cfRule>
    <cfRule type="expression" dxfId="1802" priority="2827">
      <formula>#REF!="Add"</formula>
    </cfRule>
    <cfRule type="expression" dxfId="1801" priority="2828">
      <formula>#REF!="Remove"</formula>
    </cfRule>
    <cfRule type="expression" dxfId="1800" priority="2829">
      <formula>#REF!="Change"</formula>
    </cfRule>
  </conditionalFormatting>
  <conditionalFormatting sqref="I147:I148">
    <cfRule type="expression" dxfId="1799" priority="2823">
      <formula>#REF!="Delete"</formula>
    </cfRule>
    <cfRule type="expression" dxfId="1798" priority="2824">
      <formula>#REF!="Add"</formula>
    </cfRule>
    <cfRule type="expression" dxfId="1797" priority="2825">
      <formula>#REF!="Change"</formula>
    </cfRule>
  </conditionalFormatting>
  <conditionalFormatting sqref="B145:B146 D145:D146 F145:H146">
    <cfRule type="expression" dxfId="1796" priority="2790">
      <formula>#REF!="Delete"</formula>
    </cfRule>
    <cfRule type="expression" dxfId="1795" priority="2791">
      <formula>#REF!="Add"</formula>
    </cfRule>
    <cfRule type="expression" dxfId="1794" priority="2792">
      <formula>#REF!="Change"</formula>
    </cfRule>
  </conditionalFormatting>
  <conditionalFormatting sqref="I145:I146">
    <cfRule type="expression" dxfId="1793" priority="2801">
      <formula>#REF!="Delete"</formula>
    </cfRule>
    <cfRule type="expression" dxfId="1792" priority="2802">
      <formula>#REF!="Add"</formula>
    </cfRule>
    <cfRule type="expression" dxfId="1791" priority="2803">
      <formula>#REF!="Change"</formula>
    </cfRule>
  </conditionalFormatting>
  <conditionalFormatting sqref="B162 D162:I162">
    <cfRule type="expression" priority="2973">
      <formula>#REF!=""</formula>
    </cfRule>
    <cfRule type="expression" dxfId="1790" priority="2974">
      <formula>#REF!="Add"</formula>
    </cfRule>
    <cfRule type="expression" dxfId="1789" priority="2975">
      <formula>#REF!="Delete"</formula>
    </cfRule>
    <cfRule type="expression" dxfId="1788" priority="2976">
      <formula>#REF!="Change"</formula>
    </cfRule>
  </conditionalFormatting>
  <conditionalFormatting sqref="B162 D162:I162">
    <cfRule type="expression" priority="2969">
      <formula>#REF!=""</formula>
    </cfRule>
    <cfRule type="expression" dxfId="1787" priority="2970">
      <formula>#REF!="Add"</formula>
    </cfRule>
    <cfRule type="expression" dxfId="1786" priority="2971">
      <formula>#REF!="Remove"</formula>
    </cfRule>
    <cfRule type="expression" dxfId="1785" priority="2972">
      <formula>#REF!="Change"</formula>
    </cfRule>
  </conditionalFormatting>
  <conditionalFormatting sqref="B162 D162:I162">
    <cfRule type="expression" dxfId="1784" priority="2966">
      <formula>#REF!="Delete"</formula>
    </cfRule>
    <cfRule type="expression" dxfId="1783" priority="2967">
      <formula>#REF!="Add"</formula>
    </cfRule>
    <cfRule type="expression" dxfId="1782" priority="2968">
      <formula>#REF!="Change"</formula>
    </cfRule>
  </conditionalFormatting>
  <conditionalFormatting sqref="I145:I146">
    <cfRule type="expression" priority="2808">
      <formula>#REF!=""</formula>
    </cfRule>
    <cfRule type="expression" dxfId="1781" priority="2809">
      <formula>#REF!="Add"</formula>
    </cfRule>
    <cfRule type="expression" dxfId="1780" priority="2810">
      <formula>#REF!="Delete"</formula>
    </cfRule>
    <cfRule type="expression" dxfId="1779" priority="2811">
      <formula>#REF!="Change"</formula>
    </cfRule>
  </conditionalFormatting>
  <conditionalFormatting sqref="I145:I146">
    <cfRule type="expression" priority="2804">
      <formula>#REF!=""</formula>
    </cfRule>
    <cfRule type="expression" dxfId="1778" priority="2805">
      <formula>#REF!="Add"</formula>
    </cfRule>
    <cfRule type="expression" dxfId="1777" priority="2806">
      <formula>#REF!="Remove"</formula>
    </cfRule>
    <cfRule type="expression" dxfId="1776" priority="2807">
      <formula>#REF!="Change"</formula>
    </cfRule>
  </conditionalFormatting>
  <conditionalFormatting sqref="B159:B160 I159:I160">
    <cfRule type="expression" priority="2951">
      <formula>#REF!=""</formula>
    </cfRule>
    <cfRule type="expression" dxfId="1775" priority="2952">
      <formula>#REF!="Add"</formula>
    </cfRule>
    <cfRule type="expression" dxfId="1774" priority="2953">
      <formula>#REF!="Delete"</formula>
    </cfRule>
    <cfRule type="expression" dxfId="1773" priority="2954">
      <formula>#REF!="Change"</formula>
    </cfRule>
  </conditionalFormatting>
  <conditionalFormatting sqref="B159:B160 I159:I160">
    <cfRule type="expression" priority="2947">
      <formula>#REF!=""</formula>
    </cfRule>
    <cfRule type="expression" dxfId="1772" priority="2948">
      <formula>#REF!="Add"</formula>
    </cfRule>
    <cfRule type="expression" dxfId="1771" priority="2949">
      <formula>#REF!="Remove"</formula>
    </cfRule>
    <cfRule type="expression" dxfId="1770" priority="2950">
      <formula>#REF!="Change"</formula>
    </cfRule>
  </conditionalFormatting>
  <conditionalFormatting sqref="B159:B160 I159:I160">
    <cfRule type="expression" dxfId="1769" priority="2944">
      <formula>#REF!="Delete"</formula>
    </cfRule>
    <cfRule type="expression" dxfId="1768" priority="2945">
      <formula>#REF!="Add"</formula>
    </cfRule>
    <cfRule type="expression" dxfId="1767" priority="2946">
      <formula>#REF!="Change"</formula>
    </cfRule>
  </conditionalFormatting>
  <conditionalFormatting sqref="D159:H160">
    <cfRule type="expression" priority="2940">
      <formula>#REF!=""</formula>
    </cfRule>
    <cfRule type="expression" dxfId="1766" priority="2941">
      <formula>#REF!="Add"</formula>
    </cfRule>
    <cfRule type="expression" dxfId="1765" priority="2942">
      <formula>#REF!="Remove"</formula>
    </cfRule>
    <cfRule type="expression" dxfId="1764" priority="2943">
      <formula>#REF!="Change"</formula>
    </cfRule>
  </conditionalFormatting>
  <conditionalFormatting sqref="D159:H160">
    <cfRule type="expression" priority="2936">
      <formula>#REF!=""</formula>
    </cfRule>
    <cfRule type="expression" dxfId="1763" priority="2937">
      <formula>#REF!="Add"</formula>
    </cfRule>
    <cfRule type="expression" dxfId="1762" priority="2938">
      <formula>#REF!="Delete"</formula>
    </cfRule>
    <cfRule type="expression" dxfId="1761" priority="2939">
      <formula>#REF!="Change"</formula>
    </cfRule>
  </conditionalFormatting>
  <conditionalFormatting sqref="D159:H160">
    <cfRule type="expression" dxfId="1760" priority="2933">
      <formula>#REF!="Delete"</formula>
    </cfRule>
    <cfRule type="expression" dxfId="1759" priority="2934">
      <formula>#REF!="Add"</formula>
    </cfRule>
    <cfRule type="expression" dxfId="1758" priority="2935">
      <formula>#REF!="Change"</formula>
    </cfRule>
  </conditionalFormatting>
  <conditionalFormatting sqref="E145:E146">
    <cfRule type="expression" dxfId="1757" priority="2768">
      <formula>#REF!="Delete"</formula>
    </cfRule>
    <cfRule type="expression" dxfId="1756" priority="2769">
      <formula>#REF!="Add"</formula>
    </cfRule>
    <cfRule type="expression" dxfId="1755" priority="2770">
      <formula>#REF!="Change"</formula>
    </cfRule>
  </conditionalFormatting>
  <conditionalFormatting sqref="C147:C148">
    <cfRule type="expression" priority="2896">
      <formula>#REF!=""</formula>
    </cfRule>
    <cfRule type="expression" dxfId="1754" priority="2897">
      <formula>#REF!="Add"</formula>
    </cfRule>
    <cfRule type="expression" dxfId="1753" priority="2898">
      <formula>#REF!="Delete"</formula>
    </cfRule>
    <cfRule type="expression" dxfId="1752" priority="2899">
      <formula>#REF!="Change"</formula>
    </cfRule>
  </conditionalFormatting>
  <conditionalFormatting sqref="C147:C148">
    <cfRule type="expression" priority="2892">
      <formula>#REF!=""</formula>
    </cfRule>
    <cfRule type="expression" dxfId="1751" priority="2893">
      <formula>#REF!="Add"</formula>
    </cfRule>
    <cfRule type="expression" dxfId="1750" priority="2894">
      <formula>#REF!="Remove"</formula>
    </cfRule>
    <cfRule type="expression" dxfId="1749" priority="2895">
      <formula>#REF!="Change"</formula>
    </cfRule>
  </conditionalFormatting>
  <conditionalFormatting sqref="C147:C148">
    <cfRule type="expression" dxfId="1748" priority="2889">
      <formula>#REF!="Delete"</formula>
    </cfRule>
    <cfRule type="expression" dxfId="1747" priority="2890">
      <formula>#REF!="Add"</formula>
    </cfRule>
    <cfRule type="expression" dxfId="1746" priority="2891">
      <formula>#REF!="Change"</formula>
    </cfRule>
  </conditionalFormatting>
  <conditionalFormatting sqref="B147:B148">
    <cfRule type="expression" priority="2885">
      <formula>#REF!=""</formula>
    </cfRule>
    <cfRule type="expression" dxfId="1745" priority="2886">
      <formula>#REF!="Add"</formula>
    </cfRule>
    <cfRule type="expression" dxfId="1744" priority="2887">
      <formula>#REF!="Delete"</formula>
    </cfRule>
    <cfRule type="expression" dxfId="1743" priority="2888">
      <formula>#REF!="Change"</formula>
    </cfRule>
  </conditionalFormatting>
  <conditionalFormatting sqref="B147:B148">
    <cfRule type="expression" dxfId="1742" priority="2882">
      <formula>#REF!="Delete"</formula>
    </cfRule>
    <cfRule type="expression" dxfId="1741" priority="2883">
      <formula>#REF!="Add"</formula>
    </cfRule>
    <cfRule type="expression" dxfId="1740" priority="2884">
      <formula>#REF!="Change"</formula>
    </cfRule>
  </conditionalFormatting>
  <conditionalFormatting sqref="B147:B148">
    <cfRule type="expression" priority="2878">
      <formula>#REF!=""</formula>
    </cfRule>
    <cfRule type="expression" dxfId="1739" priority="2879">
      <formula>#REF!="Add"</formula>
    </cfRule>
    <cfRule type="expression" dxfId="1738" priority="2880">
      <formula>#REF!="Remove"</formula>
    </cfRule>
    <cfRule type="expression" dxfId="1737" priority="2881">
      <formula>#REF!="Change"</formula>
    </cfRule>
  </conditionalFormatting>
  <conditionalFormatting sqref="D147:D148 I147:I148">
    <cfRule type="expression" priority="2874">
      <formula>#REF!=""</formula>
    </cfRule>
    <cfRule type="expression" dxfId="1736" priority="2875">
      <formula>#REF!="Add"</formula>
    </cfRule>
    <cfRule type="expression" dxfId="1735" priority="2876">
      <formula>#REF!="Delete"</formula>
    </cfRule>
    <cfRule type="expression" dxfId="1734" priority="2877">
      <formula>#REF!="Change"</formula>
    </cfRule>
  </conditionalFormatting>
  <conditionalFormatting sqref="D147:D148 I147:I148">
    <cfRule type="expression" priority="2870">
      <formula>#REF!=""</formula>
    </cfRule>
    <cfRule type="expression" dxfId="1733" priority="2871">
      <formula>#REF!="Add"</formula>
    </cfRule>
    <cfRule type="expression" dxfId="1732" priority="2872">
      <formula>#REF!="Remove"</formula>
    </cfRule>
    <cfRule type="expression" dxfId="1731" priority="2873">
      <formula>#REF!="Change"</formula>
    </cfRule>
  </conditionalFormatting>
  <conditionalFormatting sqref="D147:D148 I147:I148">
    <cfRule type="expression" dxfId="1730" priority="2867">
      <formula>#REF!="Delete"</formula>
    </cfRule>
    <cfRule type="expression" dxfId="1729" priority="2868">
      <formula>#REF!="Add"</formula>
    </cfRule>
    <cfRule type="expression" dxfId="1728" priority="2869">
      <formula>#REF!="Change"</formula>
    </cfRule>
  </conditionalFormatting>
  <conditionalFormatting sqref="F147:G148">
    <cfRule type="expression" priority="2863">
      <formula>#REF!=""</formula>
    </cfRule>
    <cfRule type="expression" dxfId="1727" priority="2864">
      <formula>#REF!="Add"</formula>
    </cfRule>
    <cfRule type="expression" dxfId="1726" priority="2865">
      <formula>#REF!="Delete"</formula>
    </cfRule>
    <cfRule type="expression" dxfId="1725" priority="2866">
      <formula>#REF!="Change"</formula>
    </cfRule>
  </conditionalFormatting>
  <conditionalFormatting sqref="F147:G148">
    <cfRule type="expression" priority="2859">
      <formula>#REF!=""</formula>
    </cfRule>
    <cfRule type="expression" dxfId="1724" priority="2860">
      <formula>#REF!="Add"</formula>
    </cfRule>
    <cfRule type="expression" dxfId="1723" priority="2861">
      <formula>#REF!="Remove"</formula>
    </cfRule>
    <cfRule type="expression" dxfId="1722" priority="2862">
      <formula>#REF!="Change"</formula>
    </cfRule>
  </conditionalFormatting>
  <conditionalFormatting sqref="F147:G148">
    <cfRule type="expression" dxfId="1721" priority="2856">
      <formula>#REF!="Delete"</formula>
    </cfRule>
    <cfRule type="expression" dxfId="1720" priority="2857">
      <formula>#REF!="Add"</formula>
    </cfRule>
    <cfRule type="expression" dxfId="1719" priority="2858">
      <formula>#REF!="Change"</formula>
    </cfRule>
  </conditionalFormatting>
  <conditionalFormatting sqref="E147:E148">
    <cfRule type="expression" priority="2852">
      <formula>#REF!=""</formula>
    </cfRule>
    <cfRule type="expression" dxfId="1718" priority="2853">
      <formula>#REF!="Add"</formula>
    </cfRule>
    <cfRule type="expression" dxfId="1717" priority="2854">
      <formula>#REF!="Remove"</formula>
    </cfRule>
    <cfRule type="expression" dxfId="1716" priority="2855">
      <formula>#REF!="Change"</formula>
    </cfRule>
  </conditionalFormatting>
  <conditionalFormatting sqref="E147:E148">
    <cfRule type="expression" priority="2848">
      <formula>#REF!=""</formula>
    </cfRule>
    <cfRule type="expression" dxfId="1715" priority="2849">
      <formula>#REF!="Add"</formula>
    </cfRule>
    <cfRule type="expression" dxfId="1714" priority="2850">
      <formula>#REF!="Delete"</formula>
    </cfRule>
    <cfRule type="expression" dxfId="1713" priority="2851">
      <formula>#REF!="Change"</formula>
    </cfRule>
  </conditionalFormatting>
  <conditionalFormatting sqref="C145:C146">
    <cfRule type="expression" dxfId="1712" priority="2779">
      <formula>#REF!="Delete"</formula>
    </cfRule>
    <cfRule type="expression" dxfId="1711" priority="2780">
      <formula>#REF!="Add"</formula>
    </cfRule>
    <cfRule type="expression" dxfId="1710" priority="2781">
      <formula>#REF!="Change"</formula>
    </cfRule>
  </conditionalFormatting>
  <conditionalFormatting sqref="B145:B146 D145:D146 F145:H146">
    <cfRule type="expression" priority="2797">
      <formula>#REF!=""</formula>
    </cfRule>
    <cfRule type="expression" dxfId="1709" priority="2798">
      <formula>#REF!="Add"</formula>
    </cfRule>
    <cfRule type="expression" dxfId="1708" priority="2799">
      <formula>#REF!="Remove"</formula>
    </cfRule>
    <cfRule type="expression" dxfId="1707" priority="2800">
      <formula>#REF!="Change"</formula>
    </cfRule>
  </conditionalFormatting>
  <conditionalFormatting sqref="B145:B146 D145:D146 F145:H146">
    <cfRule type="expression" priority="2793">
      <formula>#REF!=""</formula>
    </cfRule>
    <cfRule type="expression" dxfId="1706" priority="2794">
      <formula>#REF!="Add"</formula>
    </cfRule>
    <cfRule type="expression" dxfId="1705" priority="2795">
      <formula>#REF!="Delete"</formula>
    </cfRule>
    <cfRule type="expression" dxfId="1704" priority="2796">
      <formula>#REF!="Change"</formula>
    </cfRule>
  </conditionalFormatting>
  <conditionalFormatting sqref="C145:C146">
    <cfRule type="expression" priority="2786">
      <formula>#REF!=""</formula>
    </cfRule>
    <cfRule type="expression" dxfId="1703" priority="2787">
      <formula>#REF!="Add"</formula>
    </cfRule>
    <cfRule type="expression" dxfId="1702" priority="2788">
      <formula>#REF!="Remove"</formula>
    </cfRule>
    <cfRule type="expression" dxfId="1701" priority="2789">
      <formula>#REF!="Change"</formula>
    </cfRule>
  </conditionalFormatting>
  <conditionalFormatting sqref="C145:C146">
    <cfRule type="expression" priority="2782">
      <formula>#REF!=""</formula>
    </cfRule>
    <cfRule type="expression" dxfId="1700" priority="2783">
      <formula>#REF!="Add"</formula>
    </cfRule>
    <cfRule type="expression" dxfId="1699" priority="2784">
      <formula>#REF!="Delete"</formula>
    </cfRule>
    <cfRule type="expression" dxfId="1698" priority="2785">
      <formula>#REF!="Change"</formula>
    </cfRule>
  </conditionalFormatting>
  <conditionalFormatting sqref="E145:E146">
    <cfRule type="expression" priority="2775">
      <formula>#REF!=""</formula>
    </cfRule>
    <cfRule type="expression" dxfId="1697" priority="2776">
      <formula>#REF!="Add"</formula>
    </cfRule>
    <cfRule type="expression" dxfId="1696" priority="2777">
      <formula>#REF!="Remove"</formula>
    </cfRule>
    <cfRule type="expression" dxfId="1695" priority="2778">
      <formula>#REF!="Change"</formula>
    </cfRule>
  </conditionalFormatting>
  <conditionalFormatting sqref="E145:E146">
    <cfRule type="expression" priority="2771">
      <formula>#REF!=""</formula>
    </cfRule>
    <cfRule type="expression" dxfId="1694" priority="2772">
      <formula>#REF!="Add"</formula>
    </cfRule>
    <cfRule type="expression" dxfId="1693" priority="2773">
      <formula>#REF!="Delete"</formula>
    </cfRule>
    <cfRule type="expression" dxfId="1692" priority="2774">
      <formula>#REF!="Change"</formula>
    </cfRule>
  </conditionalFormatting>
  <conditionalFormatting sqref="I37:I38 I43:I45">
    <cfRule type="expression" priority="2709">
      <formula>#REF!=""</formula>
    </cfRule>
    <cfRule type="expression" dxfId="1691" priority="2710">
      <formula>#REF!="Add"</formula>
    </cfRule>
    <cfRule type="expression" dxfId="1690" priority="2711">
      <formula>#REF!="Delete"</formula>
    </cfRule>
    <cfRule type="expression" dxfId="1689" priority="2712">
      <formula>#REF!="Change"</formula>
    </cfRule>
  </conditionalFormatting>
  <conditionalFormatting sqref="I37:I38 I43:I45">
    <cfRule type="expression" priority="2705">
      <formula>#REF!=""</formula>
    </cfRule>
    <cfRule type="expression" dxfId="1688" priority="2706">
      <formula>#REF!="Add"</formula>
    </cfRule>
    <cfRule type="expression" dxfId="1687" priority="2707">
      <formula>#REF!="Remove"</formula>
    </cfRule>
    <cfRule type="expression" dxfId="1686" priority="2708">
      <formula>#REF!="Change"</formula>
    </cfRule>
  </conditionalFormatting>
  <conditionalFormatting sqref="I37:I38 I43:I45">
    <cfRule type="expression" dxfId="1685" priority="2702">
      <formula>#REF!="Delete"</formula>
    </cfRule>
    <cfRule type="expression" dxfId="1684" priority="2703">
      <formula>#REF!="Add"</formula>
    </cfRule>
    <cfRule type="expression" dxfId="1683" priority="2704">
      <formula>#REF!="Change"</formula>
    </cfRule>
  </conditionalFormatting>
  <conditionalFormatting sqref="B35:I36">
    <cfRule type="expression" priority="2665">
      <formula>#REF!=""</formula>
    </cfRule>
    <cfRule type="expression" dxfId="1682" priority="2666">
      <formula>#REF!="Add"</formula>
    </cfRule>
    <cfRule type="expression" dxfId="1681" priority="2667">
      <formula>#REF!="Delete"</formula>
    </cfRule>
    <cfRule type="expression" dxfId="1680" priority="2668">
      <formula>#REF!="Change"</formula>
    </cfRule>
  </conditionalFormatting>
  <conditionalFormatting sqref="C35:I36">
    <cfRule type="expression" priority="2661">
      <formula>#REF!=""</formula>
    </cfRule>
    <cfRule type="expression" dxfId="1679" priority="2662">
      <formula>#REF!="Add"</formula>
    </cfRule>
    <cfRule type="expression" dxfId="1678" priority="2663">
      <formula>#REF!="Remove"</formula>
    </cfRule>
    <cfRule type="expression" dxfId="1677" priority="2664">
      <formula>#REF!="Change"</formula>
    </cfRule>
  </conditionalFormatting>
  <conditionalFormatting sqref="B35:I36">
    <cfRule type="expression" dxfId="1676" priority="2658">
      <formula>#REF!="Delete"</formula>
    </cfRule>
    <cfRule type="expression" dxfId="1675" priority="2659">
      <formula>#REF!="Add"</formula>
    </cfRule>
    <cfRule type="expression" dxfId="1674" priority="2660">
      <formula>#REF!="Change"</formula>
    </cfRule>
  </conditionalFormatting>
  <conditionalFormatting sqref="B35:B36">
    <cfRule type="expression" priority="2654">
      <formula>#REF!=""</formula>
    </cfRule>
    <cfRule type="expression" dxfId="1673" priority="2655">
      <formula>#REF!="Add"</formula>
    </cfRule>
    <cfRule type="expression" dxfId="1672" priority="2656">
      <formula>#REF!="Remove"</formula>
    </cfRule>
    <cfRule type="expression" dxfId="1671" priority="2657">
      <formula>#REF!="Change"</formula>
    </cfRule>
  </conditionalFormatting>
  <conditionalFormatting sqref="E39:F40">
    <cfRule type="expression" priority="2650">
      <formula>#REF!=""</formula>
    </cfRule>
    <cfRule type="expression" dxfId="1670" priority="2651">
      <formula>#REF!="Add"</formula>
    </cfRule>
    <cfRule type="expression" dxfId="1669" priority="2652">
      <formula>#REF!="Delete"</formula>
    </cfRule>
    <cfRule type="expression" dxfId="1668" priority="2653">
      <formula>#REF!="Change"</formula>
    </cfRule>
  </conditionalFormatting>
  <conditionalFormatting sqref="E39:F40">
    <cfRule type="expression" priority="2646">
      <formula>#REF!=""</formula>
    </cfRule>
    <cfRule type="expression" dxfId="1667" priority="2647">
      <formula>#REF!="Add"</formula>
    </cfRule>
    <cfRule type="expression" dxfId="1666" priority="2648">
      <formula>#REF!="Remove"</formula>
    </cfRule>
    <cfRule type="expression" dxfId="1665" priority="2649">
      <formula>#REF!="Change"</formula>
    </cfRule>
  </conditionalFormatting>
  <conditionalFormatting sqref="E39:F40">
    <cfRule type="expression" dxfId="1664" priority="2643">
      <formula>#REF!="Delete"</formula>
    </cfRule>
    <cfRule type="expression" dxfId="1663" priority="2644">
      <formula>#REF!="Add"</formula>
    </cfRule>
    <cfRule type="expression" dxfId="1662" priority="2645">
      <formula>#REF!="Change"</formula>
    </cfRule>
  </conditionalFormatting>
  <conditionalFormatting sqref="D39:D42 G39:H40 H41">
    <cfRule type="expression" priority="2639">
      <formula>#REF!=""</formula>
    </cfRule>
    <cfRule type="expression" dxfId="1661" priority="2640">
      <formula>#REF!="Add"</formula>
    </cfRule>
    <cfRule type="expression" dxfId="1660" priority="2641">
      <formula>#REF!="Remove"</formula>
    </cfRule>
    <cfRule type="expression" dxfId="1659" priority="2642">
      <formula>#REF!="Change"</formula>
    </cfRule>
  </conditionalFormatting>
  <conditionalFormatting sqref="D39:D42 G39:H40 H41">
    <cfRule type="expression" priority="2635">
      <formula>#REF!=""</formula>
    </cfRule>
    <cfRule type="expression" dxfId="1658" priority="2636">
      <formula>#REF!="Add"</formula>
    </cfRule>
    <cfRule type="expression" dxfId="1657" priority="2637">
      <formula>#REF!="Delete"</formula>
    </cfRule>
    <cfRule type="expression" dxfId="1656" priority="2638">
      <formula>#REF!="Change"</formula>
    </cfRule>
  </conditionalFormatting>
  <conditionalFormatting sqref="D39:D42 G39:H40 H41">
    <cfRule type="expression" dxfId="1655" priority="2632">
      <formula>#REF!="Delete"</formula>
    </cfRule>
    <cfRule type="expression" dxfId="1654" priority="2633">
      <formula>#REF!="Add"</formula>
    </cfRule>
    <cfRule type="expression" dxfId="1653" priority="2634">
      <formula>#REF!="Change"</formula>
    </cfRule>
  </conditionalFormatting>
  <conditionalFormatting sqref="C39:C41">
    <cfRule type="expression" priority="2628">
      <formula>#REF!=""</formula>
    </cfRule>
    <cfRule type="expression" dxfId="1652" priority="2629">
      <formula>#REF!="Add"</formula>
    </cfRule>
    <cfRule type="expression" dxfId="1651" priority="2630">
      <formula>#REF!="Remove"</formula>
    </cfRule>
    <cfRule type="expression" dxfId="1650" priority="2631">
      <formula>#REF!="Change"</formula>
    </cfRule>
  </conditionalFormatting>
  <conditionalFormatting sqref="C39:C41">
    <cfRule type="expression" priority="2624">
      <formula>#REF!=""</formula>
    </cfRule>
    <cfRule type="expression" dxfId="1649" priority="2625">
      <formula>#REF!="Add"</formula>
    </cfRule>
    <cfRule type="expression" dxfId="1648" priority="2626">
      <formula>#REF!="Delete"</formula>
    </cfRule>
    <cfRule type="expression" dxfId="1647" priority="2627">
      <formula>#REF!="Change"</formula>
    </cfRule>
  </conditionalFormatting>
  <conditionalFormatting sqref="C39:C41">
    <cfRule type="expression" dxfId="1646" priority="2621">
      <formula>#REF!="Delete"</formula>
    </cfRule>
    <cfRule type="expression" dxfId="1645" priority="2622">
      <formula>#REF!="Add"</formula>
    </cfRule>
    <cfRule type="expression" dxfId="1644" priority="2623">
      <formula>#REF!="Change"</formula>
    </cfRule>
  </conditionalFormatting>
  <conditionalFormatting sqref="B39:B42">
    <cfRule type="expression" priority="2617">
      <formula>#REF!=""</formula>
    </cfRule>
    <cfRule type="expression" dxfId="1643" priority="2618">
      <formula>#REF!="Add"</formula>
    </cfRule>
    <cfRule type="expression" dxfId="1642" priority="2619">
      <formula>#REF!="Remove"</formula>
    </cfRule>
    <cfRule type="expression" dxfId="1641" priority="2620">
      <formula>#REF!="Change"</formula>
    </cfRule>
  </conditionalFormatting>
  <conditionalFormatting sqref="B39:B42">
    <cfRule type="expression" priority="2613">
      <formula>#REF!=""</formula>
    </cfRule>
    <cfRule type="expression" dxfId="1640" priority="2614">
      <formula>#REF!="Add"</formula>
    </cfRule>
    <cfRule type="expression" dxfId="1639" priority="2615">
      <formula>#REF!="Delete"</formula>
    </cfRule>
    <cfRule type="expression" dxfId="1638" priority="2616">
      <formula>#REF!="Change"</formula>
    </cfRule>
  </conditionalFormatting>
  <conditionalFormatting sqref="B39:B42">
    <cfRule type="expression" dxfId="1637" priority="2610">
      <formula>#REF!="Delete"</formula>
    </cfRule>
    <cfRule type="expression" dxfId="1636" priority="2611">
      <formula>#REF!="Add"</formula>
    </cfRule>
    <cfRule type="expression" dxfId="1635" priority="2612">
      <formula>#REF!="Change"</formula>
    </cfRule>
  </conditionalFormatting>
  <conditionalFormatting sqref="I39:I41">
    <cfRule type="expression" priority="2606">
      <formula>#REF!=""</formula>
    </cfRule>
    <cfRule type="expression" dxfId="1634" priority="2607">
      <formula>#REF!="Add"</formula>
    </cfRule>
    <cfRule type="expression" dxfId="1633" priority="2608">
      <formula>#REF!="Delete"</formula>
    </cfRule>
    <cfRule type="expression" dxfId="1632" priority="2609">
      <formula>#REF!="Change"</formula>
    </cfRule>
  </conditionalFormatting>
  <conditionalFormatting sqref="I39:I41">
    <cfRule type="expression" priority="2602">
      <formula>#REF!=""</formula>
    </cfRule>
    <cfRule type="expression" dxfId="1631" priority="2603">
      <formula>#REF!="Add"</formula>
    </cfRule>
    <cfRule type="expression" dxfId="1630" priority="2604">
      <formula>#REF!="Remove"</formula>
    </cfRule>
    <cfRule type="expression" dxfId="1629" priority="2605">
      <formula>#REF!="Change"</formula>
    </cfRule>
  </conditionalFormatting>
  <conditionalFormatting sqref="I39:I41">
    <cfRule type="expression" dxfId="1628" priority="2599">
      <formula>#REF!="Delete"</formula>
    </cfRule>
    <cfRule type="expression" dxfId="1627" priority="2600">
      <formula>#REF!="Add"</formula>
    </cfRule>
    <cfRule type="expression" dxfId="1626" priority="2601">
      <formula>#REF!="Change"</formula>
    </cfRule>
  </conditionalFormatting>
  <conditionalFormatting sqref="B56:B57 D56:I57">
    <cfRule type="expression" priority="2595">
      <formula>#REF!=""</formula>
    </cfRule>
    <cfRule type="expression" dxfId="1625" priority="2596">
      <formula>#REF!="Add"</formula>
    </cfRule>
    <cfRule type="expression" dxfId="1624" priority="2597">
      <formula>#REF!="Delete"</formula>
    </cfRule>
    <cfRule type="expression" dxfId="1623" priority="2598">
      <formula>#REF!="Change"</formula>
    </cfRule>
  </conditionalFormatting>
  <conditionalFormatting sqref="B56:B57 D56:I57">
    <cfRule type="expression" priority="2591">
      <formula>#REF!=""</formula>
    </cfRule>
    <cfRule type="expression" dxfId="1622" priority="2592">
      <formula>#REF!="Add"</formula>
    </cfRule>
    <cfRule type="expression" dxfId="1621" priority="2593">
      <formula>#REF!="Remove"</formula>
    </cfRule>
    <cfRule type="expression" dxfId="1620" priority="2594">
      <formula>#REF!="Change"</formula>
    </cfRule>
  </conditionalFormatting>
  <conditionalFormatting sqref="B56:B57 D56:I57">
    <cfRule type="expression" dxfId="1619" priority="2588">
      <formula>#REF!="Delete"</formula>
    </cfRule>
    <cfRule type="expression" dxfId="1618" priority="2589">
      <formula>#REF!="Add"</formula>
    </cfRule>
    <cfRule type="expression" dxfId="1617" priority="2590">
      <formula>#REF!="Change"</formula>
    </cfRule>
  </conditionalFormatting>
  <conditionalFormatting sqref="C92:C93">
    <cfRule type="expression" priority="2584">
      <formula>#REF!=""</formula>
    </cfRule>
    <cfRule type="expression" dxfId="1616" priority="2585">
      <formula>#REF!="Add"</formula>
    </cfRule>
    <cfRule type="expression" dxfId="1615" priority="2586">
      <formula>#REF!="Delete"</formula>
    </cfRule>
    <cfRule type="expression" dxfId="1614" priority="2587">
      <formula>#REF!="Change"</formula>
    </cfRule>
  </conditionalFormatting>
  <conditionalFormatting sqref="C92:C93">
    <cfRule type="expression" priority="2580">
      <formula>#REF!=""</formula>
    </cfRule>
    <cfRule type="expression" dxfId="1613" priority="2581">
      <formula>#REF!="Add"</formula>
    </cfRule>
    <cfRule type="expression" dxfId="1612" priority="2582">
      <formula>#REF!="Remove"</formula>
    </cfRule>
    <cfRule type="expression" dxfId="1611" priority="2583">
      <formula>#REF!="Change"</formula>
    </cfRule>
  </conditionalFormatting>
  <conditionalFormatting sqref="C92:C93">
    <cfRule type="expression" dxfId="1610" priority="2577">
      <formula>#REF!="Delete"</formula>
    </cfRule>
    <cfRule type="expression" dxfId="1609" priority="2578">
      <formula>#REF!="Add"</formula>
    </cfRule>
    <cfRule type="expression" dxfId="1608" priority="2579">
      <formula>#REF!="Change"</formula>
    </cfRule>
  </conditionalFormatting>
  <conditionalFormatting sqref="B92:B93">
    <cfRule type="expression" priority="2573">
      <formula>#REF!=""</formula>
    </cfRule>
    <cfRule type="expression" dxfId="1607" priority="2574">
      <formula>#REF!="Add"</formula>
    </cfRule>
    <cfRule type="expression" dxfId="1606" priority="2575">
      <formula>#REF!="Remove"</formula>
    </cfRule>
    <cfRule type="expression" dxfId="1605" priority="2576">
      <formula>#REF!="Change"</formula>
    </cfRule>
  </conditionalFormatting>
  <conditionalFormatting sqref="B92:B93 D92:H93">
    <cfRule type="expression" priority="2569">
      <formula>#REF!=""</formula>
    </cfRule>
    <cfRule type="expression" dxfId="1604" priority="2570">
      <formula>#REF!="Add"</formula>
    </cfRule>
    <cfRule type="expression" dxfId="1603" priority="2571">
      <formula>#REF!="Delete"</formula>
    </cfRule>
    <cfRule type="expression" dxfId="1602" priority="2572">
      <formula>#REF!="Change"</formula>
    </cfRule>
  </conditionalFormatting>
  <conditionalFormatting sqref="D92:H93">
    <cfRule type="expression" priority="2565">
      <formula>#REF!=""</formula>
    </cfRule>
    <cfRule type="expression" dxfId="1601" priority="2566">
      <formula>#REF!="Add"</formula>
    </cfRule>
    <cfRule type="expression" dxfId="1600" priority="2567">
      <formula>#REF!="Remove"</formula>
    </cfRule>
    <cfRule type="expression" dxfId="1599" priority="2568">
      <formula>#REF!="Change"</formula>
    </cfRule>
  </conditionalFormatting>
  <conditionalFormatting sqref="B92:B93 D92:H93">
    <cfRule type="expression" dxfId="1598" priority="2562">
      <formula>#REF!="Delete"</formula>
    </cfRule>
    <cfRule type="expression" dxfId="1597" priority="2563">
      <formula>#REF!="Add"</formula>
    </cfRule>
    <cfRule type="expression" dxfId="1596" priority="2564">
      <formula>#REF!="Change"</formula>
    </cfRule>
  </conditionalFormatting>
  <conditionalFormatting sqref="B128:I129 C130:D130 H131:I131 I130">
    <cfRule type="expression" priority="2558">
      <formula>#REF!=""</formula>
    </cfRule>
    <cfRule type="expression" dxfId="1595" priority="2559">
      <formula>#REF!="Add"</formula>
    </cfRule>
    <cfRule type="expression" dxfId="1594" priority="2560">
      <formula>#REF!="Delete"</formula>
    </cfRule>
    <cfRule type="expression" dxfId="1593" priority="2561">
      <formula>#REF!="Change"</formula>
    </cfRule>
  </conditionalFormatting>
  <conditionalFormatting sqref="C128:I129 C130:D130 H131:I131 I130">
    <cfRule type="expression" priority="2554">
      <formula>#REF!=""</formula>
    </cfRule>
    <cfRule type="expression" dxfId="1592" priority="2555">
      <formula>#REF!="Add"</formula>
    </cfRule>
    <cfRule type="expression" dxfId="1591" priority="2556">
      <formula>#REF!="Remove"</formula>
    </cfRule>
    <cfRule type="expression" dxfId="1590" priority="2557">
      <formula>#REF!="Change"</formula>
    </cfRule>
  </conditionalFormatting>
  <conditionalFormatting sqref="B128:I129 C130:D130 H131:I131 I130">
    <cfRule type="expression" dxfId="1589" priority="2551">
      <formula>#REF!="Delete"</formula>
    </cfRule>
    <cfRule type="expression" dxfId="1588" priority="2552">
      <formula>#REF!="Add"</formula>
    </cfRule>
    <cfRule type="expression" dxfId="1587" priority="2553">
      <formula>#REF!="Change"</formula>
    </cfRule>
  </conditionalFormatting>
  <conditionalFormatting sqref="B128:B129">
    <cfRule type="expression" priority="2547">
      <formula>#REF!=""</formula>
    </cfRule>
    <cfRule type="expression" dxfId="1586" priority="2548">
      <formula>#REF!="Add"</formula>
    </cfRule>
    <cfRule type="expression" dxfId="1585" priority="2549">
      <formula>#REF!="Remove"</formula>
    </cfRule>
    <cfRule type="expression" dxfId="1584" priority="2550">
      <formula>#REF!="Change"</formula>
    </cfRule>
  </conditionalFormatting>
  <conditionalFormatting sqref="B54:B55 D54:I55">
    <cfRule type="expression" priority="2543">
      <formula>#REF!=""</formula>
    </cfRule>
    <cfRule type="expression" dxfId="1583" priority="2544">
      <formula>#REF!="Add"</formula>
    </cfRule>
    <cfRule type="expression" dxfId="1582" priority="2545">
      <formula>#REF!="Delete"</formula>
    </cfRule>
    <cfRule type="expression" dxfId="1581" priority="2546">
      <formula>#REF!="Change"</formula>
    </cfRule>
  </conditionalFormatting>
  <conditionalFormatting sqref="B54:B55 D54:I55">
    <cfRule type="expression" priority="2539">
      <formula>#REF!=""</formula>
    </cfRule>
    <cfRule type="expression" dxfId="1580" priority="2540">
      <formula>#REF!="Add"</formula>
    </cfRule>
    <cfRule type="expression" dxfId="1579" priority="2541">
      <formula>#REF!="Remove"</formula>
    </cfRule>
    <cfRule type="expression" dxfId="1578" priority="2542">
      <formula>#REF!="Change"</formula>
    </cfRule>
  </conditionalFormatting>
  <conditionalFormatting sqref="B54:B55 D54:I55">
    <cfRule type="expression" dxfId="1577" priority="2536">
      <formula>#REF!="Delete"</formula>
    </cfRule>
    <cfRule type="expression" dxfId="1576" priority="2537">
      <formula>#REF!="Add"</formula>
    </cfRule>
    <cfRule type="expression" dxfId="1575" priority="2538">
      <formula>#REF!="Change"</formula>
    </cfRule>
  </conditionalFormatting>
  <conditionalFormatting sqref="B58:B59 D58:I59">
    <cfRule type="expression" priority="2532">
      <formula>#REF!=""</formula>
    </cfRule>
    <cfRule type="expression" dxfId="1574" priority="2533">
      <formula>#REF!="Add"</formula>
    </cfRule>
    <cfRule type="expression" dxfId="1573" priority="2534">
      <formula>#REF!="Delete"</formula>
    </cfRule>
    <cfRule type="expression" dxfId="1572" priority="2535">
      <formula>#REF!="Change"</formula>
    </cfRule>
  </conditionalFormatting>
  <conditionalFormatting sqref="B58:B59 D58:I59">
    <cfRule type="expression" priority="2528">
      <formula>#REF!=""</formula>
    </cfRule>
    <cfRule type="expression" dxfId="1571" priority="2529">
      <formula>#REF!="Add"</formula>
    </cfRule>
    <cfRule type="expression" dxfId="1570" priority="2530">
      <formula>#REF!="Remove"</formula>
    </cfRule>
    <cfRule type="expression" dxfId="1569" priority="2531">
      <formula>#REF!="Change"</formula>
    </cfRule>
  </conditionalFormatting>
  <conditionalFormatting sqref="B58:B59 D58:I59">
    <cfRule type="expression" dxfId="1568" priority="2525">
      <formula>#REF!="Delete"</formula>
    </cfRule>
    <cfRule type="expression" dxfId="1567" priority="2526">
      <formula>#REF!="Add"</formula>
    </cfRule>
    <cfRule type="expression" dxfId="1566" priority="2527">
      <formula>#REF!="Change"</formula>
    </cfRule>
  </conditionalFormatting>
  <conditionalFormatting sqref="C132">
    <cfRule type="expression" priority="2521">
      <formula>#REF!=""</formula>
    </cfRule>
    <cfRule type="expression" dxfId="1565" priority="2522">
      <formula>#REF!="Add"</formula>
    </cfRule>
    <cfRule type="expression" dxfId="1564" priority="2523">
      <formula>#REF!="Delete"</formula>
    </cfRule>
    <cfRule type="expression" dxfId="1563" priority="2524">
      <formula>#REF!="Change"</formula>
    </cfRule>
  </conditionalFormatting>
  <conditionalFormatting sqref="C132">
    <cfRule type="expression" priority="2517">
      <formula>#REF!=""</formula>
    </cfRule>
    <cfRule type="expression" dxfId="1562" priority="2518">
      <formula>#REF!="Add"</formula>
    </cfRule>
    <cfRule type="expression" dxfId="1561" priority="2519">
      <formula>#REF!="Remove"</formula>
    </cfRule>
    <cfRule type="expression" dxfId="1560" priority="2520">
      <formula>#REF!="Change"</formula>
    </cfRule>
  </conditionalFormatting>
  <conditionalFormatting sqref="C132">
    <cfRule type="expression" dxfId="1559" priority="2514">
      <formula>#REF!="Delete"</formula>
    </cfRule>
    <cfRule type="expression" dxfId="1558" priority="2515">
      <formula>#REF!="Add"</formula>
    </cfRule>
    <cfRule type="expression" dxfId="1557" priority="2516">
      <formula>#REF!="Change"</formula>
    </cfRule>
  </conditionalFormatting>
  <conditionalFormatting sqref="I132">
    <cfRule type="expression" priority="2477">
      <formula>#REF!=""</formula>
    </cfRule>
    <cfRule type="expression" dxfId="1556" priority="2478">
      <formula>#REF!="Add"</formula>
    </cfRule>
    <cfRule type="expression" dxfId="1555" priority="2479">
      <formula>#REF!="Delete"</formula>
    </cfRule>
    <cfRule type="expression" dxfId="1554" priority="2480">
      <formula>#REF!="Change"</formula>
    </cfRule>
  </conditionalFormatting>
  <conditionalFormatting sqref="I132">
    <cfRule type="expression" priority="2473">
      <formula>#REF!=""</formula>
    </cfRule>
    <cfRule type="expression" dxfId="1553" priority="2474">
      <formula>#REF!="Add"</formula>
    </cfRule>
    <cfRule type="expression" dxfId="1552" priority="2475">
      <formula>#REF!="Remove"</formula>
    </cfRule>
    <cfRule type="expression" dxfId="1551" priority="2476">
      <formula>#REF!="Change"</formula>
    </cfRule>
  </conditionalFormatting>
  <conditionalFormatting sqref="I132">
    <cfRule type="expression" dxfId="1550" priority="2470">
      <formula>#REF!="Delete"</formula>
    </cfRule>
    <cfRule type="expression" dxfId="1549" priority="2471">
      <formula>#REF!="Add"</formula>
    </cfRule>
    <cfRule type="expression" dxfId="1548" priority="2472">
      <formula>#REF!="Change"</formula>
    </cfRule>
  </conditionalFormatting>
  <conditionalFormatting sqref="D132 G132:H132">
    <cfRule type="expression" priority="2510">
      <formula>#REF!=""</formula>
    </cfRule>
    <cfRule type="expression" dxfId="1547" priority="2511">
      <formula>#REF!="Add"</formula>
    </cfRule>
    <cfRule type="expression" dxfId="1546" priority="2512">
      <formula>#REF!="Remove"</formula>
    </cfRule>
    <cfRule type="expression" dxfId="1545" priority="2513">
      <formula>#REF!="Change"</formula>
    </cfRule>
  </conditionalFormatting>
  <conditionalFormatting sqref="G132:H132 D132">
    <cfRule type="expression" priority="2506">
      <formula>#REF!=""</formula>
    </cfRule>
    <cfRule type="expression" dxfId="1544" priority="2507">
      <formula>#REF!="Add"</formula>
    </cfRule>
    <cfRule type="expression" dxfId="1543" priority="2508">
      <formula>#REF!="Delete"</formula>
    </cfRule>
    <cfRule type="expression" dxfId="1542" priority="2509">
      <formula>#REF!="Change"</formula>
    </cfRule>
  </conditionalFormatting>
  <conditionalFormatting sqref="D132 G132:H132">
    <cfRule type="expression" dxfId="1541" priority="2503">
      <formula>#REF!="Delete"</formula>
    </cfRule>
    <cfRule type="expression" dxfId="1540" priority="2504">
      <formula>#REF!="Add"</formula>
    </cfRule>
    <cfRule type="expression" dxfId="1539" priority="2505">
      <formula>#REF!="Change"</formula>
    </cfRule>
  </conditionalFormatting>
  <conditionalFormatting sqref="B132">
    <cfRule type="expression" priority="2499">
      <formula>#REF!=""</formula>
    </cfRule>
    <cfRule type="expression" dxfId="1538" priority="2500">
      <formula>#REF!="Add"</formula>
    </cfRule>
    <cfRule type="expression" dxfId="1537" priority="2501">
      <formula>#REF!="Remove"</formula>
    </cfRule>
    <cfRule type="expression" dxfId="1536" priority="2502">
      <formula>#REF!="Change"</formula>
    </cfRule>
  </conditionalFormatting>
  <conditionalFormatting sqref="B132">
    <cfRule type="expression" priority="2495">
      <formula>#REF!=""</formula>
    </cfRule>
    <cfRule type="expression" dxfId="1535" priority="2496">
      <formula>#REF!="Add"</formula>
    </cfRule>
    <cfRule type="expression" dxfId="1534" priority="2497">
      <formula>#REF!="Delete"</formula>
    </cfRule>
    <cfRule type="expression" dxfId="1533" priority="2498">
      <formula>#REF!="Change"</formula>
    </cfRule>
  </conditionalFormatting>
  <conditionalFormatting sqref="B132">
    <cfRule type="expression" dxfId="1532" priority="2492">
      <formula>#REF!="Delete"</formula>
    </cfRule>
    <cfRule type="expression" dxfId="1531" priority="2493">
      <formula>#REF!="Add"</formula>
    </cfRule>
    <cfRule type="expression" dxfId="1530" priority="2494">
      <formula>#REF!="Change"</formula>
    </cfRule>
  </conditionalFormatting>
  <conditionalFormatting sqref="E132:F132">
    <cfRule type="expression" priority="2488">
      <formula>#REF!=""</formula>
    </cfRule>
    <cfRule type="expression" dxfId="1529" priority="2489">
      <formula>#REF!="Add"</formula>
    </cfRule>
    <cfRule type="expression" dxfId="1528" priority="2490">
      <formula>#REF!="Delete"</formula>
    </cfRule>
    <cfRule type="expression" dxfId="1527" priority="2491">
      <formula>#REF!="Change"</formula>
    </cfRule>
  </conditionalFormatting>
  <conditionalFormatting sqref="E132:F132">
    <cfRule type="expression" priority="2484">
      <formula>#REF!=""</formula>
    </cfRule>
    <cfRule type="expression" dxfId="1526" priority="2485">
      <formula>#REF!="Add"</formula>
    </cfRule>
    <cfRule type="expression" dxfId="1525" priority="2486">
      <formula>#REF!="Remove"</formula>
    </cfRule>
    <cfRule type="expression" dxfId="1524" priority="2487">
      <formula>#REF!="Change"</formula>
    </cfRule>
  </conditionalFormatting>
  <conditionalFormatting sqref="E132:F132">
    <cfRule type="expression" dxfId="1523" priority="2481">
      <formula>#REF!="Delete"</formula>
    </cfRule>
    <cfRule type="expression" dxfId="1522" priority="2482">
      <formula>#REF!="Add"</formula>
    </cfRule>
    <cfRule type="expression" dxfId="1521" priority="2483">
      <formula>#REF!="Change"</formula>
    </cfRule>
  </conditionalFormatting>
  <conditionalFormatting sqref="I132">
    <cfRule type="expression" priority="2466">
      <formula>#REF!=""</formula>
    </cfRule>
    <cfRule type="expression" dxfId="1520" priority="2467">
      <formula>#REF!="Add"</formula>
    </cfRule>
    <cfRule type="expression" dxfId="1519" priority="2468">
      <formula>#REF!="Delete"</formula>
    </cfRule>
    <cfRule type="expression" dxfId="1518" priority="2469">
      <formula>#REF!="Change"</formula>
    </cfRule>
  </conditionalFormatting>
  <conditionalFormatting sqref="I132">
    <cfRule type="expression" priority="2462">
      <formula>#REF!=""</formula>
    </cfRule>
    <cfRule type="expression" dxfId="1517" priority="2463">
      <formula>#REF!="Add"</formula>
    </cfRule>
    <cfRule type="expression" dxfId="1516" priority="2464">
      <formula>#REF!="Remove"</formula>
    </cfRule>
    <cfRule type="expression" dxfId="1515" priority="2465">
      <formula>#REF!="Change"</formula>
    </cfRule>
  </conditionalFormatting>
  <conditionalFormatting sqref="I132">
    <cfRule type="expression" dxfId="1514" priority="2459">
      <formula>#REF!="Delete"</formula>
    </cfRule>
    <cfRule type="expression" dxfId="1513" priority="2460">
      <formula>#REF!="Add"</formula>
    </cfRule>
    <cfRule type="expression" dxfId="1512" priority="2461">
      <formula>#REF!="Change"</formula>
    </cfRule>
  </conditionalFormatting>
  <conditionalFormatting sqref="C133">
    <cfRule type="expression" priority="2455">
      <formula>#REF!=""</formula>
    </cfRule>
    <cfRule type="expression" dxfId="1511" priority="2456">
      <formula>#REF!="Add"</formula>
    </cfRule>
    <cfRule type="expression" dxfId="1510" priority="2457">
      <formula>#REF!="Delete"</formula>
    </cfRule>
    <cfRule type="expression" dxfId="1509" priority="2458">
      <formula>#REF!="Change"</formula>
    </cfRule>
  </conditionalFormatting>
  <conditionalFormatting sqref="C133">
    <cfRule type="expression" priority="2451">
      <formula>#REF!=""</formula>
    </cfRule>
    <cfRule type="expression" dxfId="1508" priority="2452">
      <formula>#REF!="Add"</formula>
    </cfRule>
    <cfRule type="expression" dxfId="1507" priority="2453">
      <formula>#REF!="Remove"</formula>
    </cfRule>
    <cfRule type="expression" dxfId="1506" priority="2454">
      <formula>#REF!="Change"</formula>
    </cfRule>
  </conditionalFormatting>
  <conditionalFormatting sqref="C133">
    <cfRule type="expression" dxfId="1505" priority="2448">
      <formula>#REF!="Delete"</formula>
    </cfRule>
    <cfRule type="expression" dxfId="1504" priority="2449">
      <formula>#REF!="Add"</formula>
    </cfRule>
    <cfRule type="expression" dxfId="1503" priority="2450">
      <formula>#REF!="Change"</formula>
    </cfRule>
  </conditionalFormatting>
  <conditionalFormatting sqref="I133">
    <cfRule type="expression" priority="2411">
      <formula>#REF!=""</formula>
    </cfRule>
    <cfRule type="expression" dxfId="1502" priority="2412">
      <formula>#REF!="Add"</formula>
    </cfRule>
    <cfRule type="expression" dxfId="1501" priority="2413">
      <formula>#REF!="Delete"</formula>
    </cfRule>
    <cfRule type="expression" dxfId="1500" priority="2414">
      <formula>#REF!="Change"</formula>
    </cfRule>
  </conditionalFormatting>
  <conditionalFormatting sqref="I133">
    <cfRule type="expression" priority="2407">
      <formula>#REF!=""</formula>
    </cfRule>
    <cfRule type="expression" dxfId="1499" priority="2408">
      <formula>#REF!="Add"</formula>
    </cfRule>
    <cfRule type="expression" dxfId="1498" priority="2409">
      <formula>#REF!="Remove"</formula>
    </cfRule>
    <cfRule type="expression" dxfId="1497" priority="2410">
      <formula>#REF!="Change"</formula>
    </cfRule>
  </conditionalFormatting>
  <conditionalFormatting sqref="I133">
    <cfRule type="expression" dxfId="1496" priority="2404">
      <formula>#REF!="Delete"</formula>
    </cfRule>
    <cfRule type="expression" dxfId="1495" priority="2405">
      <formula>#REF!="Add"</formula>
    </cfRule>
    <cfRule type="expression" dxfId="1494" priority="2406">
      <formula>#REF!="Change"</formula>
    </cfRule>
  </conditionalFormatting>
  <conditionalFormatting sqref="D133 G133:H133">
    <cfRule type="expression" priority="2444">
      <formula>#REF!=""</formula>
    </cfRule>
    <cfRule type="expression" dxfId="1493" priority="2445">
      <formula>#REF!="Add"</formula>
    </cfRule>
    <cfRule type="expression" dxfId="1492" priority="2446">
      <formula>#REF!="Remove"</formula>
    </cfRule>
    <cfRule type="expression" dxfId="1491" priority="2447">
      <formula>#REF!="Change"</formula>
    </cfRule>
  </conditionalFormatting>
  <conditionalFormatting sqref="G133:H133 D133">
    <cfRule type="expression" priority="2440">
      <formula>#REF!=""</formula>
    </cfRule>
    <cfRule type="expression" dxfId="1490" priority="2441">
      <formula>#REF!="Add"</formula>
    </cfRule>
    <cfRule type="expression" dxfId="1489" priority="2442">
      <formula>#REF!="Delete"</formula>
    </cfRule>
    <cfRule type="expression" dxfId="1488" priority="2443">
      <formula>#REF!="Change"</formula>
    </cfRule>
  </conditionalFormatting>
  <conditionalFormatting sqref="D133 G133:H133">
    <cfRule type="expression" dxfId="1487" priority="2437">
      <formula>#REF!="Delete"</formula>
    </cfRule>
    <cfRule type="expression" dxfId="1486" priority="2438">
      <formula>#REF!="Add"</formula>
    </cfRule>
    <cfRule type="expression" dxfId="1485" priority="2439">
      <formula>#REF!="Change"</formula>
    </cfRule>
  </conditionalFormatting>
  <conditionalFormatting sqref="B133">
    <cfRule type="expression" priority="2433">
      <formula>#REF!=""</formula>
    </cfRule>
    <cfRule type="expression" dxfId="1484" priority="2434">
      <formula>#REF!="Add"</formula>
    </cfRule>
    <cfRule type="expression" dxfId="1483" priority="2435">
      <formula>#REF!="Remove"</formula>
    </cfRule>
    <cfRule type="expression" dxfId="1482" priority="2436">
      <formula>#REF!="Change"</formula>
    </cfRule>
  </conditionalFormatting>
  <conditionalFormatting sqref="B133">
    <cfRule type="expression" priority="2429">
      <formula>#REF!=""</formula>
    </cfRule>
    <cfRule type="expression" dxfId="1481" priority="2430">
      <formula>#REF!="Add"</formula>
    </cfRule>
    <cfRule type="expression" dxfId="1480" priority="2431">
      <formula>#REF!="Delete"</formula>
    </cfRule>
    <cfRule type="expression" dxfId="1479" priority="2432">
      <formula>#REF!="Change"</formula>
    </cfRule>
  </conditionalFormatting>
  <conditionalFormatting sqref="B133">
    <cfRule type="expression" dxfId="1478" priority="2426">
      <formula>#REF!="Delete"</formula>
    </cfRule>
    <cfRule type="expression" dxfId="1477" priority="2427">
      <formula>#REF!="Add"</formula>
    </cfRule>
    <cfRule type="expression" dxfId="1476" priority="2428">
      <formula>#REF!="Change"</formula>
    </cfRule>
  </conditionalFormatting>
  <conditionalFormatting sqref="E133:F133">
    <cfRule type="expression" priority="2422">
      <formula>#REF!=""</formula>
    </cfRule>
    <cfRule type="expression" dxfId="1475" priority="2423">
      <formula>#REF!="Add"</formula>
    </cfRule>
    <cfRule type="expression" dxfId="1474" priority="2424">
      <formula>#REF!="Delete"</formula>
    </cfRule>
    <cfRule type="expression" dxfId="1473" priority="2425">
      <formula>#REF!="Change"</formula>
    </cfRule>
  </conditionalFormatting>
  <conditionalFormatting sqref="E133:F133">
    <cfRule type="expression" priority="2418">
      <formula>#REF!=""</formula>
    </cfRule>
    <cfRule type="expression" dxfId="1472" priority="2419">
      <formula>#REF!="Add"</formula>
    </cfRule>
    <cfRule type="expression" dxfId="1471" priority="2420">
      <formula>#REF!="Remove"</formula>
    </cfRule>
    <cfRule type="expression" dxfId="1470" priority="2421">
      <formula>#REF!="Change"</formula>
    </cfRule>
  </conditionalFormatting>
  <conditionalFormatting sqref="E133:F133">
    <cfRule type="expression" dxfId="1469" priority="2415">
      <formula>#REF!="Delete"</formula>
    </cfRule>
    <cfRule type="expression" dxfId="1468" priority="2416">
      <formula>#REF!="Add"</formula>
    </cfRule>
    <cfRule type="expression" dxfId="1467" priority="2417">
      <formula>#REF!="Change"</formula>
    </cfRule>
  </conditionalFormatting>
  <conditionalFormatting sqref="I133">
    <cfRule type="expression" priority="2400">
      <formula>#REF!=""</formula>
    </cfRule>
    <cfRule type="expression" dxfId="1466" priority="2401">
      <formula>#REF!="Add"</formula>
    </cfRule>
    <cfRule type="expression" dxfId="1465" priority="2402">
      <formula>#REF!="Delete"</formula>
    </cfRule>
    <cfRule type="expression" dxfId="1464" priority="2403">
      <formula>#REF!="Change"</formula>
    </cfRule>
  </conditionalFormatting>
  <conditionalFormatting sqref="I133">
    <cfRule type="expression" priority="2396">
      <formula>#REF!=""</formula>
    </cfRule>
    <cfRule type="expression" dxfId="1463" priority="2397">
      <formula>#REF!="Add"</formula>
    </cfRule>
    <cfRule type="expression" dxfId="1462" priority="2398">
      <formula>#REF!="Remove"</formula>
    </cfRule>
    <cfRule type="expression" dxfId="1461" priority="2399">
      <formula>#REF!="Change"</formula>
    </cfRule>
  </conditionalFormatting>
  <conditionalFormatting sqref="I133">
    <cfRule type="expression" dxfId="1460" priority="2393">
      <formula>#REF!="Delete"</formula>
    </cfRule>
    <cfRule type="expression" dxfId="1459" priority="2394">
      <formula>#REF!="Add"</formula>
    </cfRule>
    <cfRule type="expression" dxfId="1458" priority="2395">
      <formula>#REF!="Change"</formula>
    </cfRule>
  </conditionalFormatting>
  <conditionalFormatting sqref="I139:I140">
    <cfRule type="expression" priority="2378">
      <formula>#REF!=""</formula>
    </cfRule>
    <cfRule type="expression" dxfId="1457" priority="2379">
      <formula>#REF!="Add"</formula>
    </cfRule>
    <cfRule type="expression" dxfId="1456" priority="2380">
      <formula>#REF!="Delete"</formula>
    </cfRule>
    <cfRule type="expression" dxfId="1455" priority="2381">
      <formula>#REF!="Change"</formula>
    </cfRule>
  </conditionalFormatting>
  <conditionalFormatting sqref="I139:I140">
    <cfRule type="expression" priority="2374">
      <formula>#REF!=""</formula>
    </cfRule>
    <cfRule type="expression" dxfId="1454" priority="2375">
      <formula>#REF!="Add"</formula>
    </cfRule>
    <cfRule type="expression" dxfId="1453" priority="2376">
      <formula>#REF!="Remove"</formula>
    </cfRule>
    <cfRule type="expression" dxfId="1452" priority="2377">
      <formula>#REF!="Change"</formula>
    </cfRule>
  </conditionalFormatting>
  <conditionalFormatting sqref="I139:I140">
    <cfRule type="expression" dxfId="1451" priority="2371">
      <formula>#REF!="Delete"</formula>
    </cfRule>
    <cfRule type="expression" dxfId="1450" priority="2372">
      <formula>#REF!="Add"</formula>
    </cfRule>
    <cfRule type="expression" dxfId="1449" priority="2373">
      <formula>#REF!="Change"</formula>
    </cfRule>
  </conditionalFormatting>
  <conditionalFormatting sqref="I137">
    <cfRule type="expression" priority="2356">
      <formula>#REF!=""</formula>
    </cfRule>
    <cfRule type="expression" dxfId="1448" priority="2357">
      <formula>#REF!="Add"</formula>
    </cfRule>
    <cfRule type="expression" dxfId="1447" priority="2358">
      <formula>#REF!="Delete"</formula>
    </cfRule>
    <cfRule type="expression" dxfId="1446" priority="2359">
      <formula>#REF!="Change"</formula>
    </cfRule>
  </conditionalFormatting>
  <conditionalFormatting sqref="I137">
    <cfRule type="expression" priority="2352">
      <formula>#REF!=""</formula>
    </cfRule>
    <cfRule type="expression" dxfId="1445" priority="2353">
      <formula>#REF!="Add"</formula>
    </cfRule>
    <cfRule type="expression" dxfId="1444" priority="2354">
      <formula>#REF!="Remove"</formula>
    </cfRule>
    <cfRule type="expression" dxfId="1443" priority="2355">
      <formula>#REF!="Change"</formula>
    </cfRule>
  </conditionalFormatting>
  <conditionalFormatting sqref="I137">
    <cfRule type="expression" dxfId="1442" priority="2349">
      <formula>#REF!="Delete"</formula>
    </cfRule>
    <cfRule type="expression" dxfId="1441" priority="2350">
      <formula>#REF!="Add"</formula>
    </cfRule>
    <cfRule type="expression" dxfId="1440" priority="2351">
      <formula>#REF!="Change"</formula>
    </cfRule>
  </conditionalFormatting>
  <conditionalFormatting sqref="C137">
    <cfRule type="expression" dxfId="1439" priority="2327">
      <formula>#REF!="Delete"</formula>
    </cfRule>
    <cfRule type="expression" dxfId="1438" priority="2328">
      <formula>#REF!="Add"</formula>
    </cfRule>
    <cfRule type="expression" dxfId="1437" priority="2329">
      <formula>#REF!="Change"</formula>
    </cfRule>
  </conditionalFormatting>
  <conditionalFormatting sqref="B137 E137:H137">
    <cfRule type="expression" priority="2345">
      <formula>#REF!=""</formula>
    </cfRule>
    <cfRule type="expression" dxfId="1436" priority="2346">
      <formula>#REF!="Add"</formula>
    </cfRule>
    <cfRule type="expression" dxfId="1435" priority="2347">
      <formula>#REF!="Remove"</formula>
    </cfRule>
    <cfRule type="expression" dxfId="1434" priority="2348">
      <formula>#REF!="Change"</formula>
    </cfRule>
  </conditionalFormatting>
  <conditionalFormatting sqref="B137 E137:H137">
    <cfRule type="expression" priority="2341">
      <formula>#REF!=""</formula>
    </cfRule>
    <cfRule type="expression" dxfId="1433" priority="2342">
      <formula>#REF!="Add"</formula>
    </cfRule>
    <cfRule type="expression" dxfId="1432" priority="2343">
      <formula>#REF!="Delete"</formula>
    </cfRule>
    <cfRule type="expression" dxfId="1431" priority="2344">
      <formula>#REF!="Change"</formula>
    </cfRule>
  </conditionalFormatting>
  <conditionalFormatting sqref="B137 E137:H137">
    <cfRule type="expression" dxfId="1430" priority="2338">
      <formula>#REF!="Delete"</formula>
    </cfRule>
    <cfRule type="expression" dxfId="1429" priority="2339">
      <formula>#REF!="Add"</formula>
    </cfRule>
    <cfRule type="expression" dxfId="1428" priority="2340">
      <formula>#REF!="Change"</formula>
    </cfRule>
  </conditionalFormatting>
  <conditionalFormatting sqref="C137">
    <cfRule type="expression" priority="2334">
      <formula>#REF!=""</formula>
    </cfRule>
    <cfRule type="expression" dxfId="1427" priority="2335">
      <formula>#REF!="Add"</formula>
    </cfRule>
    <cfRule type="expression" dxfId="1426" priority="2336">
      <formula>#REF!="Remove"</formula>
    </cfRule>
    <cfRule type="expression" dxfId="1425" priority="2337">
      <formula>#REF!="Change"</formula>
    </cfRule>
  </conditionalFormatting>
  <conditionalFormatting sqref="C137">
    <cfRule type="expression" priority="2330">
      <formula>#REF!=""</formula>
    </cfRule>
    <cfRule type="expression" dxfId="1424" priority="2331">
      <formula>#REF!="Add"</formula>
    </cfRule>
    <cfRule type="expression" dxfId="1423" priority="2332">
      <formula>#REF!="Delete"</formula>
    </cfRule>
    <cfRule type="expression" dxfId="1422" priority="2333">
      <formula>#REF!="Change"</formula>
    </cfRule>
  </conditionalFormatting>
  <conditionalFormatting sqref="I92:I93">
    <cfRule type="expression" priority="2312">
      <formula>#REF!=""</formula>
    </cfRule>
    <cfRule type="expression" dxfId="1421" priority="2313">
      <formula>#REF!="Add"</formula>
    </cfRule>
    <cfRule type="expression" dxfId="1420" priority="2314">
      <formula>#REF!="Delete"</formula>
    </cfRule>
    <cfRule type="expression" dxfId="1419" priority="2315">
      <formula>#REF!="Change"</formula>
    </cfRule>
  </conditionalFormatting>
  <conditionalFormatting sqref="I92:I93">
    <cfRule type="expression" priority="2308">
      <formula>#REF!=""</formula>
    </cfRule>
    <cfRule type="expression" dxfId="1418" priority="2309">
      <formula>#REF!="Add"</formula>
    </cfRule>
    <cfRule type="expression" dxfId="1417" priority="2310">
      <formula>#REF!="Remove"</formula>
    </cfRule>
    <cfRule type="expression" dxfId="1416" priority="2311">
      <formula>#REF!="Change"</formula>
    </cfRule>
  </conditionalFormatting>
  <conditionalFormatting sqref="I92:I93">
    <cfRule type="expression" dxfId="1415" priority="2305">
      <formula>#REF!="Delete"</formula>
    </cfRule>
    <cfRule type="expression" dxfId="1414" priority="2306">
      <formula>#REF!="Add"</formula>
    </cfRule>
    <cfRule type="expression" dxfId="1413" priority="2307">
      <formula>#REF!="Change"</formula>
    </cfRule>
  </conditionalFormatting>
  <conditionalFormatting sqref="I92:I93">
    <cfRule type="expression" priority="2323">
      <formula>#REF!=""</formula>
    </cfRule>
    <cfRule type="expression" dxfId="1412" priority="2324">
      <formula>#REF!="Add"</formula>
    </cfRule>
    <cfRule type="expression" dxfId="1411" priority="2325">
      <formula>#REF!="Delete"</formula>
    </cfRule>
    <cfRule type="expression" dxfId="1410" priority="2326">
      <formula>#REF!="Change"</formula>
    </cfRule>
  </conditionalFormatting>
  <conditionalFormatting sqref="I92:I93">
    <cfRule type="expression" priority="2319">
      <formula>#REF!=""</formula>
    </cfRule>
    <cfRule type="expression" dxfId="1409" priority="2320">
      <formula>#REF!="Add"</formula>
    </cfRule>
    <cfRule type="expression" dxfId="1408" priority="2321">
      <formula>#REF!="Remove"</formula>
    </cfRule>
    <cfRule type="expression" dxfId="1407" priority="2322">
      <formula>#REF!="Change"</formula>
    </cfRule>
  </conditionalFormatting>
  <conditionalFormatting sqref="I92:I93">
    <cfRule type="expression" dxfId="1406" priority="2316">
      <formula>#REF!="Delete"</formula>
    </cfRule>
    <cfRule type="expression" dxfId="1405" priority="2317">
      <formula>#REF!="Add"</formula>
    </cfRule>
    <cfRule type="expression" dxfId="1404" priority="2318">
      <formula>#REF!="Change"</formula>
    </cfRule>
  </conditionalFormatting>
  <conditionalFormatting sqref="E224:E237">
    <cfRule type="expression" priority="2301">
      <formula>#REF!=""</formula>
    </cfRule>
    <cfRule type="expression" dxfId="1403" priority="2302">
      <formula>#REF!="Add"</formula>
    </cfRule>
    <cfRule type="expression" dxfId="1402" priority="2303">
      <formula>#REF!="Delete"</formula>
    </cfRule>
    <cfRule type="expression" dxfId="1401" priority="2304">
      <formula>#REF!="Change"</formula>
    </cfRule>
  </conditionalFormatting>
  <conditionalFormatting sqref="E224:E237">
    <cfRule type="expression" priority="2297">
      <formula>#REF!=""</formula>
    </cfRule>
    <cfRule type="expression" dxfId="1400" priority="2298">
      <formula>#REF!="Add"</formula>
    </cfRule>
    <cfRule type="expression" dxfId="1399" priority="2299">
      <formula>#REF!="Remove"</formula>
    </cfRule>
    <cfRule type="expression" dxfId="1398" priority="2300">
      <formula>#REF!="Change"</formula>
    </cfRule>
  </conditionalFormatting>
  <conditionalFormatting sqref="E224:E237">
    <cfRule type="expression" dxfId="1397" priority="2294">
      <formula>#REF!="Delete"</formula>
    </cfRule>
    <cfRule type="expression" dxfId="1396" priority="2295">
      <formula>#REF!="Add"</formula>
    </cfRule>
    <cfRule type="expression" dxfId="1395" priority="2296">
      <formula>#REF!="Change"</formula>
    </cfRule>
  </conditionalFormatting>
  <conditionalFormatting sqref="I216">
    <cfRule type="expression" dxfId="1394" priority="2283">
      <formula>#REF!="Delete"</formula>
    </cfRule>
    <cfRule type="expression" dxfId="1393" priority="2284">
      <formula>#REF!="Add"</formula>
    </cfRule>
    <cfRule type="expression" dxfId="1392" priority="2285">
      <formula>#REF!="Change"</formula>
    </cfRule>
  </conditionalFormatting>
  <conditionalFormatting sqref="I216">
    <cfRule type="expression" priority="2279">
      <formula>#REF!=""</formula>
    </cfRule>
    <cfRule type="expression" dxfId="1391" priority="2280">
      <formula>#REF!="Add"</formula>
    </cfRule>
    <cfRule type="expression" dxfId="1390" priority="2281">
      <formula>#REF!="Delete"</formula>
    </cfRule>
    <cfRule type="expression" dxfId="1389" priority="2282">
      <formula>#REF!="Change"</formula>
    </cfRule>
  </conditionalFormatting>
  <conditionalFormatting sqref="I216">
    <cfRule type="expression" priority="2275">
      <formula>#REF!=""</formula>
    </cfRule>
    <cfRule type="expression" dxfId="1388" priority="2276">
      <formula>#REF!="Add"</formula>
    </cfRule>
    <cfRule type="expression" dxfId="1387" priority="2277">
      <formula>#REF!="Remove"</formula>
    </cfRule>
    <cfRule type="expression" dxfId="1386" priority="2278">
      <formula>#REF!="Change"</formula>
    </cfRule>
  </conditionalFormatting>
  <conditionalFormatting sqref="I216">
    <cfRule type="expression" dxfId="1385" priority="2272">
      <formula>#REF!="Delete"</formula>
    </cfRule>
    <cfRule type="expression" dxfId="1384" priority="2273">
      <formula>#REF!="Add"</formula>
    </cfRule>
    <cfRule type="expression" dxfId="1383" priority="2274">
      <formula>#REF!="Change"</formula>
    </cfRule>
  </conditionalFormatting>
  <conditionalFormatting sqref="I216">
    <cfRule type="expression" priority="2290">
      <formula>#REF!=""</formula>
    </cfRule>
    <cfRule type="expression" dxfId="1382" priority="2291">
      <formula>#REF!="Add"</formula>
    </cfRule>
    <cfRule type="expression" dxfId="1381" priority="2292">
      <formula>#REF!="Delete"</formula>
    </cfRule>
    <cfRule type="expression" dxfId="1380" priority="2293">
      <formula>#REF!="Change"</formula>
    </cfRule>
  </conditionalFormatting>
  <conditionalFormatting sqref="I216">
    <cfRule type="expression" priority="2286">
      <formula>#REF!=""</formula>
    </cfRule>
    <cfRule type="expression" dxfId="1379" priority="2287">
      <formula>#REF!="Add"</formula>
    </cfRule>
    <cfRule type="expression" dxfId="1378" priority="2288">
      <formula>#REF!="Remove"</formula>
    </cfRule>
    <cfRule type="expression" dxfId="1377" priority="2289">
      <formula>#REF!="Change"</formula>
    </cfRule>
  </conditionalFormatting>
  <conditionalFormatting sqref="I221">
    <cfRule type="expression" dxfId="1376" priority="2261">
      <formula>#REF!="Delete"</formula>
    </cfRule>
    <cfRule type="expression" dxfId="1375" priority="2262">
      <formula>#REF!="Add"</formula>
    </cfRule>
    <cfRule type="expression" dxfId="1374" priority="2263">
      <formula>#REF!="Change"</formula>
    </cfRule>
  </conditionalFormatting>
  <conditionalFormatting sqref="I221">
    <cfRule type="expression" priority="2257">
      <formula>#REF!=""</formula>
    </cfRule>
    <cfRule type="expression" dxfId="1373" priority="2258">
      <formula>#REF!="Add"</formula>
    </cfRule>
    <cfRule type="expression" dxfId="1372" priority="2259">
      <formula>#REF!="Delete"</formula>
    </cfRule>
    <cfRule type="expression" dxfId="1371" priority="2260">
      <formula>#REF!="Change"</formula>
    </cfRule>
  </conditionalFormatting>
  <conditionalFormatting sqref="I221">
    <cfRule type="expression" priority="2253">
      <formula>#REF!=""</formula>
    </cfRule>
    <cfRule type="expression" dxfId="1370" priority="2254">
      <formula>#REF!="Add"</formula>
    </cfRule>
    <cfRule type="expression" dxfId="1369" priority="2255">
      <formula>#REF!="Remove"</formula>
    </cfRule>
    <cfRule type="expression" dxfId="1368" priority="2256">
      <formula>#REF!="Change"</formula>
    </cfRule>
  </conditionalFormatting>
  <conditionalFormatting sqref="I221">
    <cfRule type="expression" dxfId="1367" priority="2250">
      <formula>#REF!="Delete"</formula>
    </cfRule>
    <cfRule type="expression" dxfId="1366" priority="2251">
      <formula>#REF!="Add"</formula>
    </cfRule>
    <cfRule type="expression" dxfId="1365" priority="2252">
      <formula>#REF!="Change"</formula>
    </cfRule>
  </conditionalFormatting>
  <conditionalFormatting sqref="I221">
    <cfRule type="expression" priority="2268">
      <formula>#REF!=""</formula>
    </cfRule>
    <cfRule type="expression" dxfId="1364" priority="2269">
      <formula>#REF!="Add"</formula>
    </cfRule>
    <cfRule type="expression" dxfId="1363" priority="2270">
      <formula>#REF!="Delete"</formula>
    </cfRule>
    <cfRule type="expression" dxfId="1362" priority="2271">
      <formula>#REF!="Change"</formula>
    </cfRule>
  </conditionalFormatting>
  <conditionalFormatting sqref="I221">
    <cfRule type="expression" priority="2264">
      <formula>#REF!=""</formula>
    </cfRule>
    <cfRule type="expression" dxfId="1361" priority="2265">
      <formula>#REF!="Add"</formula>
    </cfRule>
    <cfRule type="expression" dxfId="1360" priority="2266">
      <formula>#REF!="Remove"</formula>
    </cfRule>
    <cfRule type="expression" dxfId="1359" priority="2267">
      <formula>#REF!="Change"</formula>
    </cfRule>
  </conditionalFormatting>
  <conditionalFormatting sqref="I223">
    <cfRule type="expression" dxfId="1358" priority="2239">
      <formula>#REF!="Delete"</formula>
    </cfRule>
    <cfRule type="expression" dxfId="1357" priority="2240">
      <formula>#REF!="Add"</formula>
    </cfRule>
    <cfRule type="expression" dxfId="1356" priority="2241">
      <formula>#REF!="Change"</formula>
    </cfRule>
  </conditionalFormatting>
  <conditionalFormatting sqref="I223">
    <cfRule type="expression" priority="2235">
      <formula>#REF!=""</formula>
    </cfRule>
    <cfRule type="expression" dxfId="1355" priority="2236">
      <formula>#REF!="Add"</formula>
    </cfRule>
    <cfRule type="expression" dxfId="1354" priority="2237">
      <formula>#REF!="Delete"</formula>
    </cfRule>
    <cfRule type="expression" dxfId="1353" priority="2238">
      <formula>#REF!="Change"</formula>
    </cfRule>
  </conditionalFormatting>
  <conditionalFormatting sqref="I223">
    <cfRule type="expression" priority="2231">
      <formula>#REF!=""</formula>
    </cfRule>
    <cfRule type="expression" dxfId="1352" priority="2232">
      <formula>#REF!="Add"</formula>
    </cfRule>
    <cfRule type="expression" dxfId="1351" priority="2233">
      <formula>#REF!="Remove"</formula>
    </cfRule>
    <cfRule type="expression" dxfId="1350" priority="2234">
      <formula>#REF!="Change"</formula>
    </cfRule>
  </conditionalFormatting>
  <conditionalFormatting sqref="I223">
    <cfRule type="expression" dxfId="1349" priority="2228">
      <formula>#REF!="Delete"</formula>
    </cfRule>
    <cfRule type="expression" dxfId="1348" priority="2229">
      <formula>#REF!="Add"</formula>
    </cfRule>
    <cfRule type="expression" dxfId="1347" priority="2230">
      <formula>#REF!="Change"</formula>
    </cfRule>
  </conditionalFormatting>
  <conditionalFormatting sqref="I223">
    <cfRule type="expression" priority="2246">
      <formula>#REF!=""</formula>
    </cfRule>
    <cfRule type="expression" dxfId="1346" priority="2247">
      <formula>#REF!="Add"</formula>
    </cfRule>
    <cfRule type="expression" dxfId="1345" priority="2248">
      <formula>#REF!="Delete"</formula>
    </cfRule>
    <cfRule type="expression" dxfId="1344" priority="2249">
      <formula>#REF!="Change"</formula>
    </cfRule>
  </conditionalFormatting>
  <conditionalFormatting sqref="I223">
    <cfRule type="expression" priority="2242">
      <formula>#REF!=""</formula>
    </cfRule>
    <cfRule type="expression" dxfId="1343" priority="2243">
      <formula>#REF!="Add"</formula>
    </cfRule>
    <cfRule type="expression" dxfId="1342" priority="2244">
      <formula>#REF!="Remove"</formula>
    </cfRule>
    <cfRule type="expression" dxfId="1341" priority="2245">
      <formula>#REF!="Change"</formula>
    </cfRule>
  </conditionalFormatting>
  <conditionalFormatting sqref="I225">
    <cfRule type="expression" dxfId="1340" priority="2217">
      <formula>#REF!="Delete"</formula>
    </cfRule>
    <cfRule type="expression" dxfId="1339" priority="2218">
      <formula>#REF!="Add"</formula>
    </cfRule>
    <cfRule type="expression" dxfId="1338" priority="2219">
      <formula>#REF!="Change"</formula>
    </cfRule>
  </conditionalFormatting>
  <conditionalFormatting sqref="I225">
    <cfRule type="expression" priority="2213">
      <formula>#REF!=""</formula>
    </cfRule>
    <cfRule type="expression" dxfId="1337" priority="2214">
      <formula>#REF!="Add"</formula>
    </cfRule>
    <cfRule type="expression" dxfId="1336" priority="2215">
      <formula>#REF!="Delete"</formula>
    </cfRule>
    <cfRule type="expression" dxfId="1335" priority="2216">
      <formula>#REF!="Change"</formula>
    </cfRule>
  </conditionalFormatting>
  <conditionalFormatting sqref="I225">
    <cfRule type="expression" priority="2209">
      <formula>#REF!=""</formula>
    </cfRule>
    <cfRule type="expression" dxfId="1334" priority="2210">
      <formula>#REF!="Add"</formula>
    </cfRule>
    <cfRule type="expression" dxfId="1333" priority="2211">
      <formula>#REF!="Remove"</formula>
    </cfRule>
    <cfRule type="expression" dxfId="1332" priority="2212">
      <formula>#REF!="Change"</formula>
    </cfRule>
  </conditionalFormatting>
  <conditionalFormatting sqref="I225">
    <cfRule type="expression" dxfId="1331" priority="2206">
      <formula>#REF!="Delete"</formula>
    </cfRule>
    <cfRule type="expression" dxfId="1330" priority="2207">
      <formula>#REF!="Add"</formula>
    </cfRule>
    <cfRule type="expression" dxfId="1329" priority="2208">
      <formula>#REF!="Change"</formula>
    </cfRule>
  </conditionalFormatting>
  <conditionalFormatting sqref="I225">
    <cfRule type="expression" priority="2224">
      <formula>#REF!=""</formula>
    </cfRule>
    <cfRule type="expression" dxfId="1328" priority="2225">
      <formula>#REF!="Add"</formula>
    </cfRule>
    <cfRule type="expression" dxfId="1327" priority="2226">
      <formula>#REF!="Delete"</formula>
    </cfRule>
    <cfRule type="expression" dxfId="1326" priority="2227">
      <formula>#REF!="Change"</formula>
    </cfRule>
  </conditionalFormatting>
  <conditionalFormatting sqref="I225">
    <cfRule type="expression" priority="2220">
      <formula>#REF!=""</formula>
    </cfRule>
    <cfRule type="expression" dxfId="1325" priority="2221">
      <formula>#REF!="Add"</formula>
    </cfRule>
    <cfRule type="expression" dxfId="1324" priority="2222">
      <formula>#REF!="Remove"</formula>
    </cfRule>
    <cfRule type="expression" dxfId="1323" priority="2223">
      <formula>#REF!="Change"</formula>
    </cfRule>
  </conditionalFormatting>
  <conditionalFormatting sqref="I226">
    <cfRule type="expression" dxfId="1322" priority="2195">
      <formula>#REF!="Delete"</formula>
    </cfRule>
    <cfRule type="expression" dxfId="1321" priority="2196">
      <formula>#REF!="Add"</formula>
    </cfRule>
    <cfRule type="expression" dxfId="1320" priority="2197">
      <formula>#REF!="Change"</formula>
    </cfRule>
  </conditionalFormatting>
  <conditionalFormatting sqref="I226">
    <cfRule type="expression" priority="2191">
      <formula>#REF!=""</formula>
    </cfRule>
    <cfRule type="expression" dxfId="1319" priority="2192">
      <formula>#REF!="Add"</formula>
    </cfRule>
    <cfRule type="expression" dxfId="1318" priority="2193">
      <formula>#REF!="Delete"</formula>
    </cfRule>
    <cfRule type="expression" dxfId="1317" priority="2194">
      <formula>#REF!="Change"</formula>
    </cfRule>
  </conditionalFormatting>
  <conditionalFormatting sqref="I226">
    <cfRule type="expression" priority="2187">
      <formula>#REF!=""</formula>
    </cfRule>
    <cfRule type="expression" dxfId="1316" priority="2188">
      <formula>#REF!="Add"</formula>
    </cfRule>
    <cfRule type="expression" dxfId="1315" priority="2189">
      <formula>#REF!="Remove"</formula>
    </cfRule>
    <cfRule type="expression" dxfId="1314" priority="2190">
      <formula>#REF!="Change"</formula>
    </cfRule>
  </conditionalFormatting>
  <conditionalFormatting sqref="I226">
    <cfRule type="expression" dxfId="1313" priority="2184">
      <formula>#REF!="Delete"</formula>
    </cfRule>
    <cfRule type="expression" dxfId="1312" priority="2185">
      <formula>#REF!="Add"</formula>
    </cfRule>
    <cfRule type="expression" dxfId="1311" priority="2186">
      <formula>#REF!="Change"</formula>
    </cfRule>
  </conditionalFormatting>
  <conditionalFormatting sqref="I226">
    <cfRule type="expression" priority="2202">
      <formula>#REF!=""</formula>
    </cfRule>
    <cfRule type="expression" dxfId="1310" priority="2203">
      <formula>#REF!="Add"</formula>
    </cfRule>
    <cfRule type="expression" dxfId="1309" priority="2204">
      <formula>#REF!="Delete"</formula>
    </cfRule>
    <cfRule type="expression" dxfId="1308" priority="2205">
      <formula>#REF!="Change"</formula>
    </cfRule>
  </conditionalFormatting>
  <conditionalFormatting sqref="I226">
    <cfRule type="expression" priority="2198">
      <formula>#REF!=""</formula>
    </cfRule>
    <cfRule type="expression" dxfId="1307" priority="2199">
      <formula>#REF!="Add"</formula>
    </cfRule>
    <cfRule type="expression" dxfId="1306" priority="2200">
      <formula>#REF!="Remove"</formula>
    </cfRule>
    <cfRule type="expression" dxfId="1305" priority="2201">
      <formula>#REF!="Change"</formula>
    </cfRule>
  </conditionalFormatting>
  <conditionalFormatting sqref="I228">
    <cfRule type="expression" dxfId="1304" priority="2173">
      <formula>#REF!="Delete"</formula>
    </cfRule>
    <cfRule type="expression" dxfId="1303" priority="2174">
      <formula>#REF!="Add"</formula>
    </cfRule>
    <cfRule type="expression" dxfId="1302" priority="2175">
      <formula>#REF!="Change"</formula>
    </cfRule>
  </conditionalFormatting>
  <conditionalFormatting sqref="I228">
    <cfRule type="expression" priority="2169">
      <formula>#REF!=""</formula>
    </cfRule>
    <cfRule type="expression" dxfId="1301" priority="2170">
      <formula>#REF!="Add"</formula>
    </cfRule>
    <cfRule type="expression" dxfId="1300" priority="2171">
      <formula>#REF!="Delete"</formula>
    </cfRule>
    <cfRule type="expression" dxfId="1299" priority="2172">
      <formula>#REF!="Change"</formula>
    </cfRule>
  </conditionalFormatting>
  <conditionalFormatting sqref="I228">
    <cfRule type="expression" priority="2165">
      <formula>#REF!=""</formula>
    </cfRule>
    <cfRule type="expression" dxfId="1298" priority="2166">
      <formula>#REF!="Add"</formula>
    </cfRule>
    <cfRule type="expression" dxfId="1297" priority="2167">
      <formula>#REF!="Remove"</formula>
    </cfRule>
    <cfRule type="expression" dxfId="1296" priority="2168">
      <formula>#REF!="Change"</formula>
    </cfRule>
  </conditionalFormatting>
  <conditionalFormatting sqref="I228">
    <cfRule type="expression" dxfId="1295" priority="2162">
      <formula>#REF!="Delete"</formula>
    </cfRule>
    <cfRule type="expression" dxfId="1294" priority="2163">
      <formula>#REF!="Add"</formula>
    </cfRule>
    <cfRule type="expression" dxfId="1293" priority="2164">
      <formula>#REF!="Change"</formula>
    </cfRule>
  </conditionalFormatting>
  <conditionalFormatting sqref="I228">
    <cfRule type="expression" priority="2180">
      <formula>#REF!=""</formula>
    </cfRule>
    <cfRule type="expression" dxfId="1292" priority="2181">
      <formula>#REF!="Add"</formula>
    </cfRule>
    <cfRule type="expression" dxfId="1291" priority="2182">
      <formula>#REF!="Delete"</formula>
    </cfRule>
    <cfRule type="expression" dxfId="1290" priority="2183">
      <formula>#REF!="Change"</formula>
    </cfRule>
  </conditionalFormatting>
  <conditionalFormatting sqref="I228">
    <cfRule type="expression" priority="2176">
      <formula>#REF!=""</formula>
    </cfRule>
    <cfRule type="expression" dxfId="1289" priority="2177">
      <formula>#REF!="Add"</formula>
    </cfRule>
    <cfRule type="expression" dxfId="1288" priority="2178">
      <formula>#REF!="Remove"</formula>
    </cfRule>
    <cfRule type="expression" dxfId="1287" priority="2179">
      <formula>#REF!="Change"</formula>
    </cfRule>
  </conditionalFormatting>
  <conditionalFormatting sqref="I230">
    <cfRule type="expression" dxfId="1286" priority="2151">
      <formula>#REF!="Delete"</formula>
    </cfRule>
    <cfRule type="expression" dxfId="1285" priority="2152">
      <formula>#REF!="Add"</formula>
    </cfRule>
    <cfRule type="expression" dxfId="1284" priority="2153">
      <formula>#REF!="Change"</formula>
    </cfRule>
  </conditionalFormatting>
  <conditionalFormatting sqref="I230">
    <cfRule type="expression" priority="2147">
      <formula>#REF!=""</formula>
    </cfRule>
    <cfRule type="expression" dxfId="1283" priority="2148">
      <formula>#REF!="Add"</formula>
    </cfRule>
    <cfRule type="expression" dxfId="1282" priority="2149">
      <formula>#REF!="Delete"</formula>
    </cfRule>
    <cfRule type="expression" dxfId="1281" priority="2150">
      <formula>#REF!="Change"</formula>
    </cfRule>
  </conditionalFormatting>
  <conditionalFormatting sqref="I230">
    <cfRule type="expression" priority="2143">
      <formula>#REF!=""</formula>
    </cfRule>
    <cfRule type="expression" dxfId="1280" priority="2144">
      <formula>#REF!="Add"</formula>
    </cfRule>
    <cfRule type="expression" dxfId="1279" priority="2145">
      <formula>#REF!="Remove"</formula>
    </cfRule>
    <cfRule type="expression" dxfId="1278" priority="2146">
      <formula>#REF!="Change"</formula>
    </cfRule>
  </conditionalFormatting>
  <conditionalFormatting sqref="I230">
    <cfRule type="expression" dxfId="1277" priority="2140">
      <formula>#REF!="Delete"</formula>
    </cfRule>
    <cfRule type="expression" dxfId="1276" priority="2141">
      <formula>#REF!="Add"</formula>
    </cfRule>
    <cfRule type="expression" dxfId="1275" priority="2142">
      <formula>#REF!="Change"</formula>
    </cfRule>
  </conditionalFormatting>
  <conditionalFormatting sqref="I230">
    <cfRule type="expression" priority="2158">
      <formula>#REF!=""</formula>
    </cfRule>
    <cfRule type="expression" dxfId="1274" priority="2159">
      <formula>#REF!="Add"</formula>
    </cfRule>
    <cfRule type="expression" dxfId="1273" priority="2160">
      <formula>#REF!="Delete"</formula>
    </cfRule>
    <cfRule type="expression" dxfId="1272" priority="2161">
      <formula>#REF!="Change"</formula>
    </cfRule>
  </conditionalFormatting>
  <conditionalFormatting sqref="I230">
    <cfRule type="expression" priority="2154">
      <formula>#REF!=""</formula>
    </cfRule>
    <cfRule type="expression" dxfId="1271" priority="2155">
      <formula>#REF!="Add"</formula>
    </cfRule>
    <cfRule type="expression" dxfId="1270" priority="2156">
      <formula>#REF!="Remove"</formula>
    </cfRule>
    <cfRule type="expression" dxfId="1269" priority="2157">
      <formula>#REF!="Change"</formula>
    </cfRule>
  </conditionalFormatting>
  <conditionalFormatting sqref="I231">
    <cfRule type="expression" dxfId="1268" priority="2129">
      <formula>#REF!="Delete"</formula>
    </cfRule>
    <cfRule type="expression" dxfId="1267" priority="2130">
      <formula>#REF!="Add"</formula>
    </cfRule>
    <cfRule type="expression" dxfId="1266" priority="2131">
      <formula>#REF!="Change"</formula>
    </cfRule>
  </conditionalFormatting>
  <conditionalFormatting sqref="I231">
    <cfRule type="expression" priority="2125">
      <formula>#REF!=""</formula>
    </cfRule>
    <cfRule type="expression" dxfId="1265" priority="2126">
      <formula>#REF!="Add"</formula>
    </cfRule>
    <cfRule type="expression" dxfId="1264" priority="2127">
      <formula>#REF!="Delete"</formula>
    </cfRule>
    <cfRule type="expression" dxfId="1263" priority="2128">
      <formula>#REF!="Change"</formula>
    </cfRule>
  </conditionalFormatting>
  <conditionalFormatting sqref="I231">
    <cfRule type="expression" priority="2121">
      <formula>#REF!=""</formula>
    </cfRule>
    <cfRule type="expression" dxfId="1262" priority="2122">
      <formula>#REF!="Add"</formula>
    </cfRule>
    <cfRule type="expression" dxfId="1261" priority="2123">
      <formula>#REF!="Remove"</formula>
    </cfRule>
    <cfRule type="expression" dxfId="1260" priority="2124">
      <formula>#REF!="Change"</formula>
    </cfRule>
  </conditionalFormatting>
  <conditionalFormatting sqref="I231">
    <cfRule type="expression" dxfId="1259" priority="2118">
      <formula>#REF!="Delete"</formula>
    </cfRule>
    <cfRule type="expression" dxfId="1258" priority="2119">
      <formula>#REF!="Add"</formula>
    </cfRule>
    <cfRule type="expression" dxfId="1257" priority="2120">
      <formula>#REF!="Change"</formula>
    </cfRule>
  </conditionalFormatting>
  <conditionalFormatting sqref="I231">
    <cfRule type="expression" priority="2136">
      <formula>#REF!=""</formula>
    </cfRule>
    <cfRule type="expression" dxfId="1256" priority="2137">
      <formula>#REF!="Add"</formula>
    </cfRule>
    <cfRule type="expression" dxfId="1255" priority="2138">
      <formula>#REF!="Delete"</formula>
    </cfRule>
    <cfRule type="expression" dxfId="1254" priority="2139">
      <formula>#REF!="Change"</formula>
    </cfRule>
  </conditionalFormatting>
  <conditionalFormatting sqref="I231">
    <cfRule type="expression" priority="2132">
      <formula>#REF!=""</formula>
    </cfRule>
    <cfRule type="expression" dxfId="1253" priority="2133">
      <formula>#REF!="Add"</formula>
    </cfRule>
    <cfRule type="expression" dxfId="1252" priority="2134">
      <formula>#REF!="Remove"</formula>
    </cfRule>
    <cfRule type="expression" dxfId="1251" priority="2135">
      <formula>#REF!="Change"</formula>
    </cfRule>
  </conditionalFormatting>
  <conditionalFormatting sqref="I232">
    <cfRule type="expression" dxfId="1250" priority="2107">
      <formula>#REF!="Delete"</formula>
    </cfRule>
    <cfRule type="expression" dxfId="1249" priority="2108">
      <formula>#REF!="Add"</formula>
    </cfRule>
    <cfRule type="expression" dxfId="1248" priority="2109">
      <formula>#REF!="Change"</formula>
    </cfRule>
  </conditionalFormatting>
  <conditionalFormatting sqref="I232">
    <cfRule type="expression" priority="2103">
      <formula>#REF!=""</formula>
    </cfRule>
    <cfRule type="expression" dxfId="1247" priority="2104">
      <formula>#REF!="Add"</formula>
    </cfRule>
    <cfRule type="expression" dxfId="1246" priority="2105">
      <formula>#REF!="Delete"</formula>
    </cfRule>
    <cfRule type="expression" dxfId="1245" priority="2106">
      <formula>#REF!="Change"</formula>
    </cfRule>
  </conditionalFormatting>
  <conditionalFormatting sqref="I232">
    <cfRule type="expression" priority="2099">
      <formula>#REF!=""</formula>
    </cfRule>
    <cfRule type="expression" dxfId="1244" priority="2100">
      <formula>#REF!="Add"</formula>
    </cfRule>
    <cfRule type="expression" dxfId="1243" priority="2101">
      <formula>#REF!="Remove"</formula>
    </cfRule>
    <cfRule type="expression" dxfId="1242" priority="2102">
      <formula>#REF!="Change"</formula>
    </cfRule>
  </conditionalFormatting>
  <conditionalFormatting sqref="I232">
    <cfRule type="expression" dxfId="1241" priority="2096">
      <formula>#REF!="Delete"</formula>
    </cfRule>
    <cfRule type="expression" dxfId="1240" priority="2097">
      <formula>#REF!="Add"</formula>
    </cfRule>
    <cfRule type="expression" dxfId="1239" priority="2098">
      <formula>#REF!="Change"</formula>
    </cfRule>
  </conditionalFormatting>
  <conditionalFormatting sqref="I232">
    <cfRule type="expression" priority="2114">
      <formula>#REF!=""</formula>
    </cfRule>
    <cfRule type="expression" dxfId="1238" priority="2115">
      <formula>#REF!="Add"</formula>
    </cfRule>
    <cfRule type="expression" dxfId="1237" priority="2116">
      <formula>#REF!="Delete"</formula>
    </cfRule>
    <cfRule type="expression" dxfId="1236" priority="2117">
      <formula>#REF!="Change"</formula>
    </cfRule>
  </conditionalFormatting>
  <conditionalFormatting sqref="I232">
    <cfRule type="expression" priority="2110">
      <formula>#REF!=""</formula>
    </cfRule>
    <cfRule type="expression" dxfId="1235" priority="2111">
      <formula>#REF!="Add"</formula>
    </cfRule>
    <cfRule type="expression" dxfId="1234" priority="2112">
      <formula>#REF!="Remove"</formula>
    </cfRule>
    <cfRule type="expression" dxfId="1233" priority="2113">
      <formula>#REF!="Change"</formula>
    </cfRule>
  </conditionalFormatting>
  <conditionalFormatting sqref="I235">
    <cfRule type="expression" dxfId="1232" priority="2063">
      <formula>#REF!="Delete"</formula>
    </cfRule>
    <cfRule type="expression" dxfId="1231" priority="2064">
      <formula>#REF!="Add"</formula>
    </cfRule>
    <cfRule type="expression" dxfId="1230" priority="2065">
      <formula>#REF!="Change"</formula>
    </cfRule>
  </conditionalFormatting>
  <conditionalFormatting sqref="I235">
    <cfRule type="expression" priority="2059">
      <formula>#REF!=""</formula>
    </cfRule>
    <cfRule type="expression" dxfId="1229" priority="2060">
      <formula>#REF!="Add"</formula>
    </cfRule>
    <cfRule type="expression" dxfId="1228" priority="2061">
      <formula>#REF!="Delete"</formula>
    </cfRule>
    <cfRule type="expression" dxfId="1227" priority="2062">
      <formula>#REF!="Change"</formula>
    </cfRule>
  </conditionalFormatting>
  <conditionalFormatting sqref="I235">
    <cfRule type="expression" priority="2055">
      <formula>#REF!=""</formula>
    </cfRule>
    <cfRule type="expression" dxfId="1226" priority="2056">
      <formula>#REF!="Add"</formula>
    </cfRule>
    <cfRule type="expression" dxfId="1225" priority="2057">
      <formula>#REF!="Remove"</formula>
    </cfRule>
    <cfRule type="expression" dxfId="1224" priority="2058">
      <formula>#REF!="Change"</formula>
    </cfRule>
  </conditionalFormatting>
  <conditionalFormatting sqref="I235">
    <cfRule type="expression" dxfId="1223" priority="2052">
      <formula>#REF!="Delete"</formula>
    </cfRule>
    <cfRule type="expression" dxfId="1222" priority="2053">
      <formula>#REF!="Add"</formula>
    </cfRule>
    <cfRule type="expression" dxfId="1221" priority="2054">
      <formula>#REF!="Change"</formula>
    </cfRule>
  </conditionalFormatting>
  <conditionalFormatting sqref="I235">
    <cfRule type="expression" priority="2070">
      <formula>#REF!=""</formula>
    </cfRule>
    <cfRule type="expression" dxfId="1220" priority="2071">
      <formula>#REF!="Add"</formula>
    </cfRule>
    <cfRule type="expression" dxfId="1219" priority="2072">
      <formula>#REF!="Delete"</formula>
    </cfRule>
    <cfRule type="expression" dxfId="1218" priority="2073">
      <formula>#REF!="Change"</formula>
    </cfRule>
  </conditionalFormatting>
  <conditionalFormatting sqref="I235">
    <cfRule type="expression" priority="2066">
      <formula>#REF!=""</formula>
    </cfRule>
    <cfRule type="expression" dxfId="1217" priority="2067">
      <formula>#REF!="Add"</formula>
    </cfRule>
    <cfRule type="expression" dxfId="1216" priority="2068">
      <formula>#REF!="Remove"</formula>
    </cfRule>
    <cfRule type="expression" dxfId="1215" priority="2069">
      <formula>#REF!="Change"</formula>
    </cfRule>
  </conditionalFormatting>
  <conditionalFormatting sqref="H242">
    <cfRule type="expression" priority="2048">
      <formula>#REF!=""</formula>
    </cfRule>
    <cfRule type="expression" dxfId="1214" priority="2049">
      <formula>#REF!="Add"</formula>
    </cfRule>
    <cfRule type="expression" dxfId="1213" priority="2050">
      <formula>#REF!="Delete"</formula>
    </cfRule>
    <cfRule type="expression" dxfId="1212" priority="2051">
      <formula>#REF!="Change"</formula>
    </cfRule>
  </conditionalFormatting>
  <conditionalFormatting sqref="H242">
    <cfRule type="expression" priority="2044">
      <formula>#REF!=""</formula>
    </cfRule>
    <cfRule type="expression" dxfId="1211" priority="2045">
      <formula>#REF!="Add"</formula>
    </cfRule>
    <cfRule type="expression" dxfId="1210" priority="2046">
      <formula>#REF!="Remove"</formula>
    </cfRule>
    <cfRule type="expression" dxfId="1209" priority="2047">
      <formula>#REF!="Change"</formula>
    </cfRule>
  </conditionalFormatting>
  <conditionalFormatting sqref="H242">
    <cfRule type="expression" dxfId="1208" priority="2041">
      <formula>#REF!="Delete"</formula>
    </cfRule>
    <cfRule type="expression" dxfId="1207" priority="2042">
      <formula>#REF!="Add"</formula>
    </cfRule>
    <cfRule type="expression" dxfId="1206" priority="2043">
      <formula>#REF!="Change"</formula>
    </cfRule>
  </conditionalFormatting>
  <conditionalFormatting sqref="H242">
    <cfRule type="expression" priority="2037">
      <formula>#REF!=""</formula>
    </cfRule>
    <cfRule type="expression" dxfId="1205" priority="2038">
      <formula>#REF!="Add"</formula>
    </cfRule>
    <cfRule type="expression" dxfId="1204" priority="2039">
      <formula>#REF!="Delete"</formula>
    </cfRule>
    <cfRule type="expression" dxfId="1203" priority="2040">
      <formula>#REF!="Change"</formula>
    </cfRule>
  </conditionalFormatting>
  <conditionalFormatting sqref="H242">
    <cfRule type="expression" priority="2033">
      <formula>#REF!=""</formula>
    </cfRule>
    <cfRule type="expression" dxfId="1202" priority="2034">
      <formula>#REF!="Add"</formula>
    </cfRule>
    <cfRule type="expression" dxfId="1201" priority="2035">
      <formula>#REF!="Remove"</formula>
    </cfRule>
    <cfRule type="expression" dxfId="1200" priority="2036">
      <formula>#REF!="Change"</formula>
    </cfRule>
  </conditionalFormatting>
  <conditionalFormatting sqref="H242">
    <cfRule type="expression" dxfId="1199" priority="2030">
      <formula>#REF!="Delete"</formula>
    </cfRule>
    <cfRule type="expression" dxfId="1198" priority="2031">
      <formula>#REF!="Add"</formula>
    </cfRule>
    <cfRule type="expression" dxfId="1197" priority="2032">
      <formula>#REF!="Change"</formula>
    </cfRule>
  </conditionalFormatting>
  <conditionalFormatting sqref="E206:F206">
    <cfRule type="expression" priority="2026">
      <formula>#REF!=""</formula>
    </cfRule>
    <cfRule type="expression" dxfId="1196" priority="2027">
      <formula>#REF!="Add"</formula>
    </cfRule>
    <cfRule type="expression" dxfId="1195" priority="2028">
      <formula>#REF!="Delete"</formula>
    </cfRule>
    <cfRule type="expression" dxfId="1194" priority="2029">
      <formula>#REF!="Change"</formula>
    </cfRule>
  </conditionalFormatting>
  <conditionalFormatting sqref="E206:F206">
    <cfRule type="expression" priority="2022">
      <formula>#REF!=""</formula>
    </cfRule>
    <cfRule type="expression" dxfId="1193" priority="2023">
      <formula>#REF!="Add"</formula>
    </cfRule>
    <cfRule type="expression" dxfId="1192" priority="2024">
      <formula>#REF!="Remove"</formula>
    </cfRule>
    <cfRule type="expression" dxfId="1191" priority="2025">
      <formula>#REF!="Change"</formula>
    </cfRule>
  </conditionalFormatting>
  <conditionalFormatting sqref="E206:F206">
    <cfRule type="expression" dxfId="1190" priority="2019">
      <formula>#REF!="Delete"</formula>
    </cfRule>
    <cfRule type="expression" dxfId="1189" priority="2020">
      <formula>#REF!="Add"</formula>
    </cfRule>
    <cfRule type="expression" dxfId="1188" priority="2021">
      <formula>#REF!="Change"</formula>
    </cfRule>
  </conditionalFormatting>
  <conditionalFormatting sqref="G206">
    <cfRule type="expression" priority="2015">
      <formula>#REF!=""</formula>
    </cfRule>
    <cfRule type="expression" dxfId="1187" priority="2016">
      <formula>#REF!="Add"</formula>
    </cfRule>
    <cfRule type="expression" dxfId="1186" priority="2017">
      <formula>#REF!="Remove"</formula>
    </cfRule>
    <cfRule type="expression" dxfId="1185" priority="2018">
      <formula>#REF!="Change"</formula>
    </cfRule>
  </conditionalFormatting>
  <conditionalFormatting sqref="G206">
    <cfRule type="expression" priority="2011">
      <formula>#REF!=""</formula>
    </cfRule>
    <cfRule type="expression" dxfId="1184" priority="2012">
      <formula>#REF!="Add"</formula>
    </cfRule>
    <cfRule type="expression" dxfId="1183" priority="2013">
      <formula>#REF!="Delete"</formula>
    </cfRule>
    <cfRule type="expression" dxfId="1182" priority="2014">
      <formula>#REF!="Change"</formula>
    </cfRule>
  </conditionalFormatting>
  <conditionalFormatting sqref="G206">
    <cfRule type="expression" dxfId="1181" priority="2008">
      <formula>#REF!="Delete"</formula>
    </cfRule>
    <cfRule type="expression" dxfId="1180" priority="2009">
      <formula>#REF!="Add"</formula>
    </cfRule>
    <cfRule type="expression" dxfId="1179" priority="2010">
      <formula>#REF!="Change"</formula>
    </cfRule>
  </conditionalFormatting>
  <conditionalFormatting sqref="C251:C252">
    <cfRule type="expression" dxfId="1178" priority="1876">
      <formula>#REF!="Delete"</formula>
    </cfRule>
    <cfRule type="expression" dxfId="1177" priority="1877">
      <formula>#REF!="Add"</formula>
    </cfRule>
    <cfRule type="expression" dxfId="1176" priority="1878">
      <formula>#REF!="Change"</formula>
    </cfRule>
  </conditionalFormatting>
  <conditionalFormatting sqref="C251:C252">
    <cfRule type="expression" priority="1883">
      <formula>#REF!=""</formula>
    </cfRule>
    <cfRule type="expression" dxfId="1175" priority="1884">
      <formula>#REF!="Add"</formula>
    </cfRule>
    <cfRule type="expression" dxfId="1174" priority="1885">
      <formula>#REF!="Remove"</formula>
    </cfRule>
    <cfRule type="expression" dxfId="1173" priority="1886">
      <formula>#REF!="Change"</formula>
    </cfRule>
  </conditionalFormatting>
  <conditionalFormatting sqref="C251:C252">
    <cfRule type="expression" priority="1879">
      <formula>#REF!=""</formula>
    </cfRule>
    <cfRule type="expression" dxfId="1172" priority="1880">
      <formula>#REF!="Add"</formula>
    </cfRule>
    <cfRule type="expression" dxfId="1171" priority="1881">
      <formula>#REF!="Delete"</formula>
    </cfRule>
    <cfRule type="expression" dxfId="1170" priority="1882">
      <formula>#REF!="Change"</formula>
    </cfRule>
  </conditionalFormatting>
  <conditionalFormatting sqref="C206">
    <cfRule type="expression" priority="1707">
      <formula>#REF!=""</formula>
    </cfRule>
    <cfRule type="expression" dxfId="1169" priority="1708">
      <formula>#REF!="Add"</formula>
    </cfRule>
    <cfRule type="expression" dxfId="1168" priority="1709">
      <formula>#REF!="Delete"</formula>
    </cfRule>
    <cfRule type="expression" dxfId="1167" priority="1710">
      <formula>#REF!="Change"</formula>
    </cfRule>
  </conditionalFormatting>
  <conditionalFormatting sqref="C206">
    <cfRule type="expression" priority="1703">
      <formula>#REF!=""</formula>
    </cfRule>
    <cfRule type="expression" dxfId="1166" priority="1704">
      <formula>#REF!="Add"</formula>
    </cfRule>
    <cfRule type="expression" dxfId="1165" priority="1705">
      <formula>#REF!="Remove"</formula>
    </cfRule>
    <cfRule type="expression" dxfId="1164" priority="1706">
      <formula>#REF!="Change"</formula>
    </cfRule>
  </conditionalFormatting>
  <conditionalFormatting sqref="C206">
    <cfRule type="expression" dxfId="1163" priority="1700">
      <formula>#REF!="Delete"</formula>
    </cfRule>
    <cfRule type="expression" dxfId="1162" priority="1701">
      <formula>#REF!="Add"</formula>
    </cfRule>
    <cfRule type="expression" dxfId="1161" priority="1702">
      <formula>#REF!="Change"</formula>
    </cfRule>
  </conditionalFormatting>
  <conditionalFormatting sqref="H139:H140">
    <cfRule type="expression" priority="1740">
      <formula>#REF!=""</formula>
    </cfRule>
    <cfRule type="expression" dxfId="1160" priority="1741">
      <formula>#REF!="Add"</formula>
    </cfRule>
    <cfRule type="expression" dxfId="1159" priority="1742">
      <formula>#REF!="Delete"</formula>
    </cfRule>
    <cfRule type="expression" dxfId="1158" priority="1743">
      <formula>#REF!="Change"</formula>
    </cfRule>
  </conditionalFormatting>
  <conditionalFormatting sqref="H139:H140">
    <cfRule type="expression" priority="1736">
      <formula>#REF!=""</formula>
    </cfRule>
    <cfRule type="expression" dxfId="1157" priority="1737">
      <formula>#REF!="Add"</formula>
    </cfRule>
    <cfRule type="expression" dxfId="1156" priority="1738">
      <formula>#REF!="Remove"</formula>
    </cfRule>
    <cfRule type="expression" dxfId="1155" priority="1739">
      <formula>#REF!="Change"</formula>
    </cfRule>
  </conditionalFormatting>
  <conditionalFormatting sqref="H139:H140">
    <cfRule type="expression" dxfId="1154" priority="1733">
      <formula>#REF!="Delete"</formula>
    </cfRule>
    <cfRule type="expression" dxfId="1153" priority="1734">
      <formula>#REF!="Add"</formula>
    </cfRule>
    <cfRule type="expression" dxfId="1152" priority="1735">
      <formula>#REF!="Change"</formula>
    </cfRule>
  </conditionalFormatting>
  <conditionalFormatting sqref="B243">
    <cfRule type="expression" priority="1696">
      <formula>#REF!=""</formula>
    </cfRule>
    <cfRule type="expression" dxfId="1151" priority="1697">
      <formula>#REF!="Add"</formula>
    </cfRule>
    <cfRule type="expression" dxfId="1150" priority="1698">
      <formula>#REF!="Delete"</formula>
    </cfRule>
    <cfRule type="expression" dxfId="1149" priority="1699">
      <formula>#REF!="Change"</formula>
    </cfRule>
  </conditionalFormatting>
  <conditionalFormatting sqref="B243">
    <cfRule type="expression" priority="1692">
      <formula>#REF!=""</formula>
    </cfRule>
    <cfRule type="expression" dxfId="1148" priority="1693">
      <formula>#REF!="Add"</formula>
    </cfRule>
    <cfRule type="expression" dxfId="1147" priority="1694">
      <formula>#REF!="Remove"</formula>
    </cfRule>
    <cfRule type="expression" dxfId="1146" priority="1695">
      <formula>#REF!="Change"</formula>
    </cfRule>
  </conditionalFormatting>
  <conditionalFormatting sqref="B243">
    <cfRule type="expression" dxfId="1145" priority="1689">
      <formula>#REF!="Delete"</formula>
    </cfRule>
    <cfRule type="expression" dxfId="1144" priority="1690">
      <formula>#REF!="Add"</formula>
    </cfRule>
    <cfRule type="expression" dxfId="1143" priority="1691">
      <formula>#REF!="Change"</formula>
    </cfRule>
  </conditionalFormatting>
  <conditionalFormatting sqref="D243 F243:G243">
    <cfRule type="expression" priority="1685">
      <formula>#REF!=""</formula>
    </cfRule>
    <cfRule type="expression" dxfId="1142" priority="1686">
      <formula>#REF!="Add"</formula>
    </cfRule>
    <cfRule type="expression" dxfId="1141" priority="1687">
      <formula>#REF!="Delete"</formula>
    </cfRule>
    <cfRule type="expression" dxfId="1140" priority="1688">
      <formula>#REF!="Change"</formula>
    </cfRule>
  </conditionalFormatting>
  <conditionalFormatting sqref="D243 F243:G243">
    <cfRule type="expression" priority="1681">
      <formula>#REF!=""</formula>
    </cfRule>
    <cfRule type="expression" dxfId="1139" priority="1682">
      <formula>#REF!="Add"</formula>
    </cfRule>
    <cfRule type="expression" dxfId="1138" priority="1683">
      <formula>#REF!="Remove"</formula>
    </cfRule>
    <cfRule type="expression" dxfId="1137" priority="1684">
      <formula>#REF!="Change"</formula>
    </cfRule>
  </conditionalFormatting>
  <conditionalFormatting sqref="D243 F243:G243">
    <cfRule type="expression" dxfId="1136" priority="1678">
      <formula>#REF!="Delete"</formula>
    </cfRule>
    <cfRule type="expression" dxfId="1135" priority="1679">
      <formula>#REF!="Add"</formula>
    </cfRule>
    <cfRule type="expression" dxfId="1134" priority="1680">
      <formula>#REF!="Change"</formula>
    </cfRule>
  </conditionalFormatting>
  <conditionalFormatting sqref="E243">
    <cfRule type="expression" priority="1674">
      <formula>#REF!=""</formula>
    </cfRule>
    <cfRule type="expression" dxfId="1133" priority="1675">
      <formula>#REF!="Add"</formula>
    </cfRule>
    <cfRule type="expression" dxfId="1132" priority="1676">
      <formula>#REF!="Delete"</formula>
    </cfRule>
    <cfRule type="expression" dxfId="1131" priority="1677">
      <formula>#REF!="Change"</formula>
    </cfRule>
  </conditionalFormatting>
  <conditionalFormatting sqref="E243">
    <cfRule type="expression" priority="1670">
      <formula>#REF!=""</formula>
    </cfRule>
    <cfRule type="expression" dxfId="1130" priority="1671">
      <formula>#REF!="Add"</formula>
    </cfRule>
    <cfRule type="expression" dxfId="1129" priority="1672">
      <formula>#REF!="Remove"</formula>
    </cfRule>
    <cfRule type="expression" dxfId="1128" priority="1673">
      <formula>#REF!="Change"</formula>
    </cfRule>
  </conditionalFormatting>
  <conditionalFormatting sqref="E243">
    <cfRule type="expression" dxfId="1127" priority="1667">
      <formula>#REF!="Delete"</formula>
    </cfRule>
    <cfRule type="expression" dxfId="1126" priority="1668">
      <formula>#REF!="Add"</formula>
    </cfRule>
    <cfRule type="expression" dxfId="1125" priority="1669">
      <formula>#REF!="Change"</formula>
    </cfRule>
  </conditionalFormatting>
  <conditionalFormatting sqref="C243">
    <cfRule type="expression" dxfId="1124" priority="1656">
      <formula>#REF!="Delete"</formula>
    </cfRule>
    <cfRule type="expression" dxfId="1123" priority="1657">
      <formula>#REF!="Add"</formula>
    </cfRule>
    <cfRule type="expression" dxfId="1122" priority="1658">
      <formula>#REF!="Change"</formula>
    </cfRule>
  </conditionalFormatting>
  <conditionalFormatting sqref="C243">
    <cfRule type="expression" priority="1663">
      <formula>#REF!=""</formula>
    </cfRule>
    <cfRule type="expression" dxfId="1121" priority="1664">
      <formula>#REF!="Add"</formula>
    </cfRule>
    <cfRule type="expression" dxfId="1120" priority="1665">
      <formula>#REF!="Remove"</formula>
    </cfRule>
    <cfRule type="expression" dxfId="1119" priority="1666">
      <formula>#REF!="Change"</formula>
    </cfRule>
  </conditionalFormatting>
  <conditionalFormatting sqref="C243">
    <cfRule type="expression" priority="1659">
      <formula>#REF!=""</formula>
    </cfRule>
    <cfRule type="expression" dxfId="1118" priority="1660">
      <formula>#REF!="Add"</formula>
    </cfRule>
    <cfRule type="expression" dxfId="1117" priority="1661">
      <formula>#REF!="Delete"</formula>
    </cfRule>
    <cfRule type="expression" dxfId="1116" priority="1662">
      <formula>#REF!="Change"</formula>
    </cfRule>
  </conditionalFormatting>
  <conditionalFormatting sqref="H243">
    <cfRule type="expression" priority="1630">
      <formula>#REF!=""</formula>
    </cfRule>
    <cfRule type="expression" dxfId="1115" priority="1631">
      <formula>#REF!="Add"</formula>
    </cfRule>
    <cfRule type="expression" dxfId="1114" priority="1632">
      <formula>#REF!="Delete"</formula>
    </cfRule>
    <cfRule type="expression" dxfId="1113" priority="1633">
      <formula>#REF!="Change"</formula>
    </cfRule>
  </conditionalFormatting>
  <conditionalFormatting sqref="H243">
    <cfRule type="expression" priority="1626">
      <formula>#REF!=""</formula>
    </cfRule>
    <cfRule type="expression" dxfId="1112" priority="1627">
      <formula>#REF!="Add"</formula>
    </cfRule>
    <cfRule type="expression" dxfId="1111" priority="1628">
      <formula>#REF!="Remove"</formula>
    </cfRule>
    <cfRule type="expression" dxfId="1110" priority="1629">
      <formula>#REF!="Change"</formula>
    </cfRule>
  </conditionalFormatting>
  <conditionalFormatting sqref="H243">
    <cfRule type="expression" dxfId="1109" priority="1623">
      <formula>#REF!="Delete"</formula>
    </cfRule>
    <cfRule type="expression" dxfId="1108" priority="1624">
      <formula>#REF!="Add"</formula>
    </cfRule>
    <cfRule type="expression" dxfId="1107" priority="1625">
      <formula>#REF!="Change"</formula>
    </cfRule>
  </conditionalFormatting>
  <conditionalFormatting sqref="H243">
    <cfRule type="expression" priority="1619">
      <formula>#REF!=""</formula>
    </cfRule>
    <cfRule type="expression" dxfId="1106" priority="1620">
      <formula>#REF!="Add"</formula>
    </cfRule>
    <cfRule type="expression" dxfId="1105" priority="1621">
      <formula>#REF!="Delete"</formula>
    </cfRule>
    <cfRule type="expression" dxfId="1104" priority="1622">
      <formula>#REF!="Change"</formula>
    </cfRule>
  </conditionalFormatting>
  <conditionalFormatting sqref="H243">
    <cfRule type="expression" priority="1615">
      <formula>#REF!=""</formula>
    </cfRule>
    <cfRule type="expression" dxfId="1103" priority="1616">
      <formula>#REF!="Add"</formula>
    </cfRule>
    <cfRule type="expression" dxfId="1102" priority="1617">
      <formula>#REF!="Remove"</formula>
    </cfRule>
    <cfRule type="expression" dxfId="1101" priority="1618">
      <formula>#REF!="Change"</formula>
    </cfRule>
  </conditionalFormatting>
  <conditionalFormatting sqref="H243">
    <cfRule type="expression" dxfId="1100" priority="1612">
      <formula>#REF!="Delete"</formula>
    </cfRule>
    <cfRule type="expression" dxfId="1099" priority="1613">
      <formula>#REF!="Add"</formula>
    </cfRule>
    <cfRule type="expression" dxfId="1098" priority="1614">
      <formula>#REF!="Change"</formula>
    </cfRule>
  </conditionalFormatting>
  <conditionalFormatting sqref="I243">
    <cfRule type="expression" priority="1586">
      <formula>#REF!=""</formula>
    </cfRule>
    <cfRule type="expression" dxfId="1097" priority="1587">
      <formula>#REF!="Add"</formula>
    </cfRule>
    <cfRule type="expression" dxfId="1096" priority="1588">
      <formula>#REF!="Delete"</formula>
    </cfRule>
    <cfRule type="expression" dxfId="1095" priority="1589">
      <formula>#REF!="Change"</formula>
    </cfRule>
  </conditionalFormatting>
  <conditionalFormatting sqref="I243">
    <cfRule type="expression" priority="1582">
      <formula>#REF!=""</formula>
    </cfRule>
    <cfRule type="expression" dxfId="1094" priority="1583">
      <formula>#REF!="Add"</formula>
    </cfRule>
    <cfRule type="expression" dxfId="1093" priority="1584">
      <formula>#REF!="Remove"</formula>
    </cfRule>
    <cfRule type="expression" dxfId="1092" priority="1585">
      <formula>#REF!="Change"</formula>
    </cfRule>
  </conditionalFormatting>
  <conditionalFormatting sqref="I243">
    <cfRule type="expression" dxfId="1091" priority="1579">
      <formula>#REF!="Delete"</formula>
    </cfRule>
    <cfRule type="expression" dxfId="1090" priority="1580">
      <formula>#REF!="Add"</formula>
    </cfRule>
    <cfRule type="expression" dxfId="1089" priority="1581">
      <formula>#REF!="Change"</formula>
    </cfRule>
  </conditionalFormatting>
  <conditionalFormatting sqref="I243">
    <cfRule type="expression" priority="1575">
      <formula>#REF!=""</formula>
    </cfRule>
    <cfRule type="expression" dxfId="1088" priority="1576">
      <formula>#REF!="Add"</formula>
    </cfRule>
    <cfRule type="expression" dxfId="1087" priority="1577">
      <formula>#REF!="Delete"</formula>
    </cfRule>
    <cfRule type="expression" dxfId="1086" priority="1578">
      <formula>#REF!="Change"</formula>
    </cfRule>
  </conditionalFormatting>
  <conditionalFormatting sqref="I243">
    <cfRule type="expression" priority="1571">
      <formula>#REF!=""</formula>
    </cfRule>
    <cfRule type="expression" dxfId="1085" priority="1572">
      <formula>#REF!="Add"</formula>
    </cfRule>
    <cfRule type="expression" dxfId="1084" priority="1573">
      <formula>#REF!="Remove"</formula>
    </cfRule>
    <cfRule type="expression" dxfId="1083" priority="1574">
      <formula>#REF!="Change"</formula>
    </cfRule>
  </conditionalFormatting>
  <conditionalFormatting sqref="I243">
    <cfRule type="expression" dxfId="1082" priority="1568">
      <formula>#REF!="Delete"</formula>
    </cfRule>
    <cfRule type="expression" dxfId="1081" priority="1569">
      <formula>#REF!="Add"</formula>
    </cfRule>
    <cfRule type="expression" dxfId="1080" priority="1570">
      <formula>#REF!="Change"</formula>
    </cfRule>
  </conditionalFormatting>
  <conditionalFormatting sqref="I251">
    <cfRule type="expression" priority="1509">
      <formula>#REF!=""</formula>
    </cfRule>
    <cfRule type="expression" dxfId="1079" priority="1510">
      <formula>#REF!="Add"</formula>
    </cfRule>
    <cfRule type="expression" dxfId="1078" priority="1511">
      <formula>#REF!="Delete"</formula>
    </cfRule>
    <cfRule type="expression" dxfId="1077" priority="1512">
      <formula>#REF!="Change"</formula>
    </cfRule>
  </conditionalFormatting>
  <conditionalFormatting sqref="I251">
    <cfRule type="expression" priority="1505">
      <formula>#REF!=""</formula>
    </cfRule>
    <cfRule type="expression" dxfId="1076" priority="1506">
      <formula>#REF!="Add"</formula>
    </cfRule>
    <cfRule type="expression" dxfId="1075" priority="1507">
      <formula>#REF!="Remove"</formula>
    </cfRule>
    <cfRule type="expression" dxfId="1074" priority="1508">
      <formula>#REF!="Change"</formula>
    </cfRule>
  </conditionalFormatting>
  <conditionalFormatting sqref="I251">
    <cfRule type="expression" dxfId="1073" priority="1502">
      <formula>#REF!="Delete"</formula>
    </cfRule>
    <cfRule type="expression" dxfId="1072" priority="1503">
      <formula>#REF!="Add"</formula>
    </cfRule>
    <cfRule type="expression" dxfId="1071" priority="1504">
      <formula>#REF!="Change"</formula>
    </cfRule>
  </conditionalFormatting>
  <conditionalFormatting sqref="B251:B252">
    <cfRule type="expression" priority="1498">
      <formula>#REF!=""</formula>
    </cfRule>
    <cfRule type="expression" dxfId="1070" priority="1499">
      <formula>#REF!="Add"</formula>
    </cfRule>
    <cfRule type="expression" dxfId="1069" priority="1500">
      <formula>#REF!="Delete"</formula>
    </cfRule>
    <cfRule type="expression" dxfId="1068" priority="1501">
      <formula>#REF!="Change"</formula>
    </cfRule>
  </conditionalFormatting>
  <conditionalFormatting sqref="B251:B252">
    <cfRule type="expression" priority="1494">
      <formula>#REF!=""</formula>
    </cfRule>
    <cfRule type="expression" dxfId="1067" priority="1495">
      <formula>#REF!="Add"</formula>
    </cfRule>
    <cfRule type="expression" dxfId="1066" priority="1496">
      <formula>#REF!="Remove"</formula>
    </cfRule>
    <cfRule type="expression" dxfId="1065" priority="1497">
      <formula>#REF!="Change"</formula>
    </cfRule>
  </conditionalFormatting>
  <conditionalFormatting sqref="B251:B252">
    <cfRule type="expression" dxfId="1064" priority="1491">
      <formula>#REF!="Delete"</formula>
    </cfRule>
    <cfRule type="expression" dxfId="1063" priority="1492">
      <formula>#REF!="Add"</formula>
    </cfRule>
    <cfRule type="expression" dxfId="1062" priority="1493">
      <formula>#REF!="Change"</formula>
    </cfRule>
  </conditionalFormatting>
  <conditionalFormatting sqref="F251:F252">
    <cfRule type="expression" priority="1542">
      <formula>#REF!=""</formula>
    </cfRule>
    <cfRule type="expression" dxfId="1061" priority="1543">
      <formula>#REF!="Add"</formula>
    </cfRule>
    <cfRule type="expression" dxfId="1060" priority="1544">
      <formula>#REF!="Delete"</formula>
    </cfRule>
    <cfRule type="expression" dxfId="1059" priority="1545">
      <formula>#REF!="Change"</formula>
    </cfRule>
  </conditionalFormatting>
  <conditionalFormatting sqref="F251:F252">
    <cfRule type="expression" priority="1538">
      <formula>#REF!=""</formula>
    </cfRule>
    <cfRule type="expression" dxfId="1058" priority="1539">
      <formula>#REF!="Add"</formula>
    </cfRule>
    <cfRule type="expression" dxfId="1057" priority="1540">
      <formula>#REF!="Remove"</formula>
    </cfRule>
    <cfRule type="expression" dxfId="1056" priority="1541">
      <formula>#REF!="Change"</formula>
    </cfRule>
  </conditionalFormatting>
  <conditionalFormatting sqref="F251:F252">
    <cfRule type="expression" dxfId="1055" priority="1535">
      <formula>#REF!="Delete"</formula>
    </cfRule>
    <cfRule type="expression" dxfId="1054" priority="1536">
      <formula>#REF!="Add"</formula>
    </cfRule>
    <cfRule type="expression" dxfId="1053" priority="1537">
      <formula>#REF!="Change"</formula>
    </cfRule>
  </conditionalFormatting>
  <conditionalFormatting sqref="H251:H252">
    <cfRule type="expression" priority="1531">
      <formula>#REF!=""</formula>
    </cfRule>
    <cfRule type="expression" dxfId="1052" priority="1532">
      <formula>#REF!="Add"</formula>
    </cfRule>
    <cfRule type="expression" dxfId="1051" priority="1533">
      <formula>#REF!="Delete"</formula>
    </cfRule>
    <cfRule type="expression" dxfId="1050" priority="1534">
      <formula>#REF!="Change"</formula>
    </cfRule>
  </conditionalFormatting>
  <conditionalFormatting sqref="H251:H252">
    <cfRule type="expression" priority="1527">
      <formula>#REF!=""</formula>
    </cfRule>
    <cfRule type="expression" dxfId="1049" priority="1528">
      <formula>#REF!="Add"</formula>
    </cfRule>
    <cfRule type="expression" dxfId="1048" priority="1529">
      <formula>#REF!="Remove"</formula>
    </cfRule>
    <cfRule type="expression" dxfId="1047" priority="1530">
      <formula>#REF!="Change"</formula>
    </cfRule>
  </conditionalFormatting>
  <conditionalFormatting sqref="H251:H252">
    <cfRule type="expression" dxfId="1046" priority="1524">
      <formula>#REF!="Delete"</formula>
    </cfRule>
    <cfRule type="expression" dxfId="1045" priority="1525">
      <formula>#REF!="Add"</formula>
    </cfRule>
    <cfRule type="expression" dxfId="1044" priority="1526">
      <formula>#REF!="Change"</formula>
    </cfRule>
  </conditionalFormatting>
  <conditionalFormatting sqref="I251">
    <cfRule type="expression" priority="1520">
      <formula>#REF!=""</formula>
    </cfRule>
    <cfRule type="expression" dxfId="1043" priority="1521">
      <formula>#REF!="Add"</formula>
    </cfRule>
    <cfRule type="expression" dxfId="1042" priority="1522">
      <formula>#REF!="Delete"</formula>
    </cfRule>
    <cfRule type="expression" dxfId="1041" priority="1523">
      <formula>#REF!="Change"</formula>
    </cfRule>
  </conditionalFormatting>
  <conditionalFormatting sqref="I251">
    <cfRule type="expression" priority="1516">
      <formula>#REF!=""</formula>
    </cfRule>
    <cfRule type="expression" dxfId="1040" priority="1517">
      <formula>#REF!="Add"</formula>
    </cfRule>
    <cfRule type="expression" dxfId="1039" priority="1518">
      <formula>#REF!="Remove"</formula>
    </cfRule>
    <cfRule type="expression" dxfId="1038" priority="1519">
      <formula>#REF!="Change"</formula>
    </cfRule>
  </conditionalFormatting>
  <conditionalFormatting sqref="I251">
    <cfRule type="expression" dxfId="1037" priority="1513">
      <formula>#REF!="Delete"</formula>
    </cfRule>
    <cfRule type="expression" dxfId="1036" priority="1514">
      <formula>#REF!="Add"</formula>
    </cfRule>
    <cfRule type="expression" dxfId="1035" priority="1515">
      <formula>#REF!="Change"</formula>
    </cfRule>
  </conditionalFormatting>
  <conditionalFormatting sqref="E65:G65">
    <cfRule type="expression" priority="1487">
      <formula>#REF!=""</formula>
    </cfRule>
    <cfRule type="expression" dxfId="1034" priority="1488">
      <formula>#REF!="Add"</formula>
    </cfRule>
    <cfRule type="expression" dxfId="1033" priority="1489">
      <formula>#REF!="Remove"</formula>
    </cfRule>
    <cfRule type="expression" dxfId="1032" priority="1490">
      <formula>#REF!="Change"</formula>
    </cfRule>
  </conditionalFormatting>
  <conditionalFormatting sqref="E65:G65">
    <cfRule type="expression" priority="1483">
      <formula>#REF!=""</formula>
    </cfRule>
    <cfRule type="expression" dxfId="1031" priority="1484">
      <formula>#REF!="Add"</formula>
    </cfRule>
    <cfRule type="expression" dxfId="1030" priority="1485">
      <formula>#REF!="Delete"</formula>
    </cfRule>
    <cfRule type="expression" dxfId="1029" priority="1486">
      <formula>#REF!="Change"</formula>
    </cfRule>
  </conditionalFormatting>
  <conditionalFormatting sqref="E65:G65">
    <cfRule type="expression" dxfId="1028" priority="1480">
      <formula>#REF!="Delete"</formula>
    </cfRule>
    <cfRule type="expression" dxfId="1027" priority="1481">
      <formula>#REF!="Add"</formula>
    </cfRule>
    <cfRule type="expression" dxfId="1026" priority="1482">
      <formula>#REF!="Change"</formula>
    </cfRule>
  </conditionalFormatting>
  <conditionalFormatting sqref="E67:G67">
    <cfRule type="expression" priority="1476">
      <formula>#REF!=""</formula>
    </cfRule>
    <cfRule type="expression" dxfId="1025" priority="1477">
      <formula>#REF!="Add"</formula>
    </cfRule>
    <cfRule type="expression" dxfId="1024" priority="1478">
      <formula>#REF!="Remove"</formula>
    </cfRule>
    <cfRule type="expression" dxfId="1023" priority="1479">
      <formula>#REF!="Change"</formula>
    </cfRule>
  </conditionalFormatting>
  <conditionalFormatting sqref="E67:G67">
    <cfRule type="expression" priority="1472">
      <formula>#REF!=""</formula>
    </cfRule>
    <cfRule type="expression" dxfId="1022" priority="1473">
      <formula>#REF!="Add"</formula>
    </cfRule>
    <cfRule type="expression" dxfId="1021" priority="1474">
      <formula>#REF!="Delete"</formula>
    </cfRule>
    <cfRule type="expression" dxfId="1020" priority="1475">
      <formula>#REF!="Change"</formula>
    </cfRule>
  </conditionalFormatting>
  <conditionalFormatting sqref="E67:G67">
    <cfRule type="expression" dxfId="1019" priority="1469">
      <formula>#REF!="Delete"</formula>
    </cfRule>
    <cfRule type="expression" dxfId="1018" priority="1470">
      <formula>#REF!="Add"</formula>
    </cfRule>
    <cfRule type="expression" dxfId="1017" priority="1471">
      <formula>#REF!="Change"</formula>
    </cfRule>
  </conditionalFormatting>
  <conditionalFormatting sqref="E68:G68">
    <cfRule type="expression" priority="1465">
      <formula>#REF!=""</formula>
    </cfRule>
    <cfRule type="expression" dxfId="1016" priority="1466">
      <formula>#REF!="Add"</formula>
    </cfRule>
    <cfRule type="expression" dxfId="1015" priority="1467">
      <formula>#REF!="Remove"</formula>
    </cfRule>
    <cfRule type="expression" dxfId="1014" priority="1468">
      <formula>#REF!="Change"</formula>
    </cfRule>
  </conditionalFormatting>
  <conditionalFormatting sqref="E68:G68">
    <cfRule type="expression" priority="1461">
      <formula>#REF!=""</formula>
    </cfRule>
    <cfRule type="expression" dxfId="1013" priority="1462">
      <formula>#REF!="Add"</formula>
    </cfRule>
    <cfRule type="expression" dxfId="1012" priority="1463">
      <formula>#REF!="Delete"</formula>
    </cfRule>
    <cfRule type="expression" dxfId="1011" priority="1464">
      <formula>#REF!="Change"</formula>
    </cfRule>
  </conditionalFormatting>
  <conditionalFormatting sqref="E68:G68">
    <cfRule type="expression" dxfId="1010" priority="1458">
      <formula>#REF!="Delete"</formula>
    </cfRule>
    <cfRule type="expression" dxfId="1009" priority="1459">
      <formula>#REF!="Add"</formula>
    </cfRule>
    <cfRule type="expression" dxfId="1008" priority="1460">
      <formula>#REF!="Change"</formula>
    </cfRule>
  </conditionalFormatting>
  <conditionalFormatting sqref="D65">
    <cfRule type="expression" priority="1454">
      <formula>#REF!=""</formula>
    </cfRule>
    <cfRule type="expression" dxfId="1007" priority="1455">
      <formula>#REF!="Add"</formula>
    </cfRule>
    <cfRule type="expression" dxfId="1006" priority="1456">
      <formula>#REF!="Delete"</formula>
    </cfRule>
    <cfRule type="expression" dxfId="1005" priority="1457">
      <formula>#REF!="Change"</formula>
    </cfRule>
  </conditionalFormatting>
  <conditionalFormatting sqref="D65">
    <cfRule type="expression" priority="1450">
      <formula>#REF!=""</formula>
    </cfRule>
    <cfRule type="expression" dxfId="1004" priority="1451">
      <formula>#REF!="Add"</formula>
    </cfRule>
    <cfRule type="expression" dxfId="1003" priority="1452">
      <formula>#REF!="Remove"</formula>
    </cfRule>
    <cfRule type="expression" dxfId="1002" priority="1453">
      <formula>#REF!="Change"</formula>
    </cfRule>
  </conditionalFormatting>
  <conditionalFormatting sqref="D65">
    <cfRule type="expression" dxfId="1001" priority="1447">
      <formula>#REF!="Delete"</formula>
    </cfRule>
    <cfRule type="expression" dxfId="1000" priority="1448">
      <formula>#REF!="Add"</formula>
    </cfRule>
    <cfRule type="expression" dxfId="999" priority="1449">
      <formula>#REF!="Change"</formula>
    </cfRule>
  </conditionalFormatting>
  <conditionalFormatting sqref="D67">
    <cfRule type="expression" priority="1443">
      <formula>#REF!=""</formula>
    </cfRule>
    <cfRule type="expression" dxfId="998" priority="1444">
      <formula>#REF!="Add"</formula>
    </cfRule>
    <cfRule type="expression" dxfId="997" priority="1445">
      <formula>#REF!="Delete"</formula>
    </cfRule>
    <cfRule type="expression" dxfId="996" priority="1446">
      <formula>#REF!="Change"</formula>
    </cfRule>
  </conditionalFormatting>
  <conditionalFormatting sqref="D67">
    <cfRule type="expression" priority="1439">
      <formula>#REF!=""</formula>
    </cfRule>
    <cfRule type="expression" dxfId="995" priority="1440">
      <formula>#REF!="Add"</formula>
    </cfRule>
    <cfRule type="expression" dxfId="994" priority="1441">
      <formula>#REF!="Remove"</formula>
    </cfRule>
    <cfRule type="expression" dxfId="993" priority="1442">
      <formula>#REF!="Change"</formula>
    </cfRule>
  </conditionalFormatting>
  <conditionalFormatting sqref="D67">
    <cfRule type="expression" dxfId="992" priority="1436">
      <formula>#REF!="Delete"</formula>
    </cfRule>
    <cfRule type="expression" dxfId="991" priority="1437">
      <formula>#REF!="Add"</formula>
    </cfRule>
    <cfRule type="expression" dxfId="990" priority="1438">
      <formula>#REF!="Change"</formula>
    </cfRule>
  </conditionalFormatting>
  <conditionalFormatting sqref="D68">
    <cfRule type="expression" priority="1432">
      <formula>#REF!=""</formula>
    </cfRule>
    <cfRule type="expression" dxfId="989" priority="1433">
      <formula>#REF!="Add"</formula>
    </cfRule>
    <cfRule type="expression" dxfId="988" priority="1434">
      <formula>#REF!="Delete"</formula>
    </cfRule>
    <cfRule type="expression" dxfId="987" priority="1435">
      <formula>#REF!="Change"</formula>
    </cfRule>
  </conditionalFormatting>
  <conditionalFormatting sqref="D68">
    <cfRule type="expression" priority="1428">
      <formula>#REF!=""</formula>
    </cfRule>
    <cfRule type="expression" dxfId="986" priority="1429">
      <formula>#REF!="Add"</formula>
    </cfRule>
    <cfRule type="expression" dxfId="985" priority="1430">
      <formula>#REF!="Remove"</formula>
    </cfRule>
    <cfRule type="expression" dxfId="984" priority="1431">
      <formula>#REF!="Change"</formula>
    </cfRule>
  </conditionalFormatting>
  <conditionalFormatting sqref="D68">
    <cfRule type="expression" dxfId="983" priority="1425">
      <formula>#REF!="Delete"</formula>
    </cfRule>
    <cfRule type="expression" dxfId="982" priority="1426">
      <formula>#REF!="Add"</formula>
    </cfRule>
    <cfRule type="expression" dxfId="981" priority="1427">
      <formula>#REF!="Change"</formula>
    </cfRule>
  </conditionalFormatting>
  <conditionalFormatting sqref="C95">
    <cfRule type="expression" priority="1421">
      <formula>#REF!=""</formula>
    </cfRule>
    <cfRule type="expression" dxfId="980" priority="1422">
      <formula>#REF!="Add"</formula>
    </cfRule>
    <cfRule type="expression" dxfId="979" priority="1423">
      <formula>#REF!="Delete"</formula>
    </cfRule>
    <cfRule type="expression" dxfId="978" priority="1424">
      <formula>#REF!="Change"</formula>
    </cfRule>
  </conditionalFormatting>
  <conditionalFormatting sqref="C95">
    <cfRule type="expression" priority="1417">
      <formula>#REF!=""</formula>
    </cfRule>
    <cfRule type="expression" dxfId="977" priority="1418">
      <formula>#REF!="Add"</formula>
    </cfRule>
    <cfRule type="expression" dxfId="976" priority="1419">
      <formula>#REF!="Remove"</formula>
    </cfRule>
    <cfRule type="expression" dxfId="975" priority="1420">
      <formula>#REF!="Change"</formula>
    </cfRule>
  </conditionalFormatting>
  <conditionalFormatting sqref="C95">
    <cfRule type="expression" dxfId="974" priority="1414">
      <formula>#REF!="Delete"</formula>
    </cfRule>
    <cfRule type="expression" dxfId="973" priority="1415">
      <formula>#REF!="Add"</formula>
    </cfRule>
    <cfRule type="expression" dxfId="972" priority="1416">
      <formula>#REF!="Change"</formula>
    </cfRule>
  </conditionalFormatting>
  <conditionalFormatting sqref="I95">
    <cfRule type="expression" priority="1384">
      <formula>#REF!=""</formula>
    </cfRule>
    <cfRule type="expression" dxfId="971" priority="1385">
      <formula>#REF!="Add"</formula>
    </cfRule>
    <cfRule type="expression" dxfId="970" priority="1386">
      <formula>#REF!="Delete"</formula>
    </cfRule>
    <cfRule type="expression" dxfId="969" priority="1387">
      <formula>#REF!="Change"</formula>
    </cfRule>
  </conditionalFormatting>
  <conditionalFormatting sqref="I95">
    <cfRule type="expression" priority="1380">
      <formula>#REF!=""</formula>
    </cfRule>
    <cfRule type="expression" dxfId="968" priority="1381">
      <formula>#REF!="Add"</formula>
    </cfRule>
    <cfRule type="expression" dxfId="967" priority="1382">
      <formula>#REF!="Remove"</formula>
    </cfRule>
    <cfRule type="expression" dxfId="966" priority="1383">
      <formula>#REF!="Change"</formula>
    </cfRule>
  </conditionalFormatting>
  <conditionalFormatting sqref="I95">
    <cfRule type="expression" dxfId="965" priority="1377">
      <formula>#REF!="Delete"</formula>
    </cfRule>
    <cfRule type="expression" dxfId="964" priority="1378">
      <formula>#REF!="Add"</formula>
    </cfRule>
    <cfRule type="expression" dxfId="963" priority="1379">
      <formula>#REF!="Change"</formula>
    </cfRule>
  </conditionalFormatting>
  <conditionalFormatting sqref="B95">
    <cfRule type="expression" priority="1410">
      <formula>#REF!=""</formula>
    </cfRule>
    <cfRule type="expression" dxfId="962" priority="1411">
      <formula>#REF!="Add"</formula>
    </cfRule>
    <cfRule type="expression" dxfId="961" priority="1412">
      <formula>#REF!="Remove"</formula>
    </cfRule>
    <cfRule type="expression" dxfId="960" priority="1413">
      <formula>#REF!="Change"</formula>
    </cfRule>
  </conditionalFormatting>
  <conditionalFormatting sqref="B95 D95:H95">
    <cfRule type="expression" priority="1406">
      <formula>#REF!=""</formula>
    </cfRule>
    <cfRule type="expression" dxfId="959" priority="1407">
      <formula>#REF!="Add"</formula>
    </cfRule>
    <cfRule type="expression" dxfId="958" priority="1408">
      <formula>#REF!="Delete"</formula>
    </cfRule>
    <cfRule type="expression" dxfId="957" priority="1409">
      <formula>#REF!="Change"</formula>
    </cfRule>
  </conditionalFormatting>
  <conditionalFormatting sqref="D95:H95">
    <cfRule type="expression" priority="1402">
      <formula>#REF!=""</formula>
    </cfRule>
    <cfRule type="expression" dxfId="956" priority="1403">
      <formula>#REF!="Add"</formula>
    </cfRule>
    <cfRule type="expression" dxfId="955" priority="1404">
      <formula>#REF!="Remove"</formula>
    </cfRule>
    <cfRule type="expression" dxfId="954" priority="1405">
      <formula>#REF!="Change"</formula>
    </cfRule>
  </conditionalFormatting>
  <conditionalFormatting sqref="B95 D95:H95">
    <cfRule type="expression" dxfId="953" priority="1399">
      <formula>#REF!="Delete"</formula>
    </cfRule>
    <cfRule type="expression" dxfId="952" priority="1400">
      <formula>#REF!="Add"</formula>
    </cfRule>
    <cfRule type="expression" dxfId="951" priority="1401">
      <formula>#REF!="Change"</formula>
    </cfRule>
  </conditionalFormatting>
  <conditionalFormatting sqref="I95">
    <cfRule type="expression" priority="1395">
      <formula>#REF!=""</formula>
    </cfRule>
    <cfRule type="expression" dxfId="950" priority="1396">
      <formula>#REF!="Add"</formula>
    </cfRule>
    <cfRule type="expression" dxfId="949" priority="1397">
      <formula>#REF!="Delete"</formula>
    </cfRule>
    <cfRule type="expression" dxfId="948" priority="1398">
      <formula>#REF!="Change"</formula>
    </cfRule>
  </conditionalFormatting>
  <conditionalFormatting sqref="I95">
    <cfRule type="expression" priority="1391">
      <formula>#REF!=""</formula>
    </cfRule>
    <cfRule type="expression" dxfId="947" priority="1392">
      <formula>#REF!="Add"</formula>
    </cfRule>
    <cfRule type="expression" dxfId="946" priority="1393">
      <formula>#REF!="Remove"</formula>
    </cfRule>
    <cfRule type="expression" dxfId="945" priority="1394">
      <formula>#REF!="Change"</formula>
    </cfRule>
  </conditionalFormatting>
  <conditionalFormatting sqref="I95">
    <cfRule type="expression" dxfId="944" priority="1388">
      <formula>#REF!="Delete"</formula>
    </cfRule>
    <cfRule type="expression" dxfId="943" priority="1389">
      <formula>#REF!="Add"</formula>
    </cfRule>
    <cfRule type="expression" dxfId="942" priority="1390">
      <formula>#REF!="Change"</formula>
    </cfRule>
  </conditionalFormatting>
  <conditionalFormatting sqref="I75:I85">
    <cfRule type="expression" priority="1373">
      <formula>#REF!=""</formula>
    </cfRule>
    <cfRule type="expression" dxfId="941" priority="1374">
      <formula>#REF!="Add"</formula>
    </cfRule>
    <cfRule type="expression" dxfId="940" priority="1375">
      <formula>#REF!="Delete"</formula>
    </cfRule>
    <cfRule type="expression" dxfId="939" priority="1376">
      <formula>#REF!="Change"</formula>
    </cfRule>
  </conditionalFormatting>
  <conditionalFormatting sqref="I75:I85">
    <cfRule type="expression" priority="1369">
      <formula>#REF!=""</formula>
    </cfRule>
    <cfRule type="expression" dxfId="938" priority="1370">
      <formula>#REF!="Add"</formula>
    </cfRule>
    <cfRule type="expression" dxfId="937" priority="1371">
      <formula>#REF!="Remove"</formula>
    </cfRule>
    <cfRule type="expression" dxfId="936" priority="1372">
      <formula>#REF!="Change"</formula>
    </cfRule>
  </conditionalFormatting>
  <conditionalFormatting sqref="I75:I85">
    <cfRule type="expression" dxfId="935" priority="1366">
      <formula>#REF!="Delete"</formula>
    </cfRule>
    <cfRule type="expression" dxfId="934" priority="1367">
      <formula>#REF!="Add"</formula>
    </cfRule>
    <cfRule type="expression" dxfId="933" priority="1368">
      <formula>#REF!="Change"</formula>
    </cfRule>
  </conditionalFormatting>
  <conditionalFormatting sqref="I182:I206 I215">
    <cfRule type="expression" priority="1362">
      <formula>#REF!=""</formula>
    </cfRule>
    <cfRule type="expression" dxfId="932" priority="1363">
      <formula>#REF!="Add"</formula>
    </cfRule>
    <cfRule type="expression" dxfId="931" priority="1364">
      <formula>#REF!="Delete"</formula>
    </cfRule>
    <cfRule type="expression" dxfId="930" priority="1365">
      <formula>#REF!="Change"</formula>
    </cfRule>
  </conditionalFormatting>
  <conditionalFormatting sqref="I182:I206 I215">
    <cfRule type="expression" priority="1358">
      <formula>#REF!=""</formula>
    </cfRule>
    <cfRule type="expression" dxfId="929" priority="1359">
      <formula>#REF!="Add"</formula>
    </cfRule>
    <cfRule type="expression" dxfId="928" priority="1360">
      <formula>#REF!="Remove"</formula>
    </cfRule>
    <cfRule type="expression" dxfId="927" priority="1361">
      <formula>#REF!="Change"</formula>
    </cfRule>
  </conditionalFormatting>
  <conditionalFormatting sqref="I182:I206 I215">
    <cfRule type="expression" dxfId="926" priority="1355">
      <formula>#REF!="Delete"</formula>
    </cfRule>
    <cfRule type="expression" dxfId="925" priority="1356">
      <formula>#REF!="Add"</formula>
    </cfRule>
    <cfRule type="expression" dxfId="924" priority="1357">
      <formula>#REF!="Change"</formula>
    </cfRule>
  </conditionalFormatting>
  <conditionalFormatting sqref="I217:I220">
    <cfRule type="expression" priority="1351">
      <formula>#REF!=""</formula>
    </cfRule>
    <cfRule type="expression" dxfId="923" priority="1352">
      <formula>#REF!="Add"</formula>
    </cfRule>
    <cfRule type="expression" dxfId="922" priority="1353">
      <formula>#REF!="Delete"</formula>
    </cfRule>
    <cfRule type="expression" dxfId="921" priority="1354">
      <formula>#REF!="Change"</formula>
    </cfRule>
  </conditionalFormatting>
  <conditionalFormatting sqref="I217:I220">
    <cfRule type="expression" priority="1347">
      <formula>#REF!=""</formula>
    </cfRule>
    <cfRule type="expression" dxfId="920" priority="1348">
      <formula>#REF!="Add"</formula>
    </cfRule>
    <cfRule type="expression" dxfId="919" priority="1349">
      <formula>#REF!="Remove"</formula>
    </cfRule>
    <cfRule type="expression" dxfId="918" priority="1350">
      <formula>#REF!="Change"</formula>
    </cfRule>
  </conditionalFormatting>
  <conditionalFormatting sqref="I217:I220">
    <cfRule type="expression" dxfId="917" priority="1344">
      <formula>#REF!="Delete"</formula>
    </cfRule>
    <cfRule type="expression" dxfId="916" priority="1345">
      <formula>#REF!="Add"</formula>
    </cfRule>
    <cfRule type="expression" dxfId="915" priority="1346">
      <formula>#REF!="Change"</formula>
    </cfRule>
  </conditionalFormatting>
  <conditionalFormatting sqref="I222">
    <cfRule type="expression" priority="1340">
      <formula>#REF!=""</formula>
    </cfRule>
    <cfRule type="expression" dxfId="914" priority="1341">
      <formula>#REF!="Add"</formula>
    </cfRule>
    <cfRule type="expression" dxfId="913" priority="1342">
      <formula>#REF!="Delete"</formula>
    </cfRule>
    <cfRule type="expression" dxfId="912" priority="1343">
      <formula>#REF!="Change"</formula>
    </cfRule>
  </conditionalFormatting>
  <conditionalFormatting sqref="I222">
    <cfRule type="expression" priority="1336">
      <formula>#REF!=""</formula>
    </cfRule>
    <cfRule type="expression" dxfId="911" priority="1337">
      <formula>#REF!="Add"</formula>
    </cfRule>
    <cfRule type="expression" dxfId="910" priority="1338">
      <formula>#REF!="Remove"</formula>
    </cfRule>
    <cfRule type="expression" dxfId="909" priority="1339">
      <formula>#REF!="Change"</formula>
    </cfRule>
  </conditionalFormatting>
  <conditionalFormatting sqref="I222">
    <cfRule type="expression" dxfId="908" priority="1333">
      <formula>#REF!="Delete"</formula>
    </cfRule>
    <cfRule type="expression" dxfId="907" priority="1334">
      <formula>#REF!="Add"</formula>
    </cfRule>
    <cfRule type="expression" dxfId="906" priority="1335">
      <formula>#REF!="Change"</formula>
    </cfRule>
  </conditionalFormatting>
  <conditionalFormatting sqref="I224">
    <cfRule type="expression" priority="1329">
      <formula>#REF!=""</formula>
    </cfRule>
    <cfRule type="expression" dxfId="905" priority="1330">
      <formula>#REF!="Add"</formula>
    </cfRule>
    <cfRule type="expression" dxfId="904" priority="1331">
      <formula>#REF!="Delete"</formula>
    </cfRule>
    <cfRule type="expression" dxfId="903" priority="1332">
      <formula>#REF!="Change"</formula>
    </cfRule>
  </conditionalFormatting>
  <conditionalFormatting sqref="I224">
    <cfRule type="expression" priority="1325">
      <formula>#REF!=""</formula>
    </cfRule>
    <cfRule type="expression" dxfId="902" priority="1326">
      <formula>#REF!="Add"</formula>
    </cfRule>
    <cfRule type="expression" dxfId="901" priority="1327">
      <formula>#REF!="Remove"</formula>
    </cfRule>
    <cfRule type="expression" dxfId="900" priority="1328">
      <formula>#REF!="Change"</formula>
    </cfRule>
  </conditionalFormatting>
  <conditionalFormatting sqref="I224">
    <cfRule type="expression" dxfId="899" priority="1322">
      <formula>#REF!="Delete"</formula>
    </cfRule>
    <cfRule type="expression" dxfId="898" priority="1323">
      <formula>#REF!="Add"</formula>
    </cfRule>
    <cfRule type="expression" dxfId="897" priority="1324">
      <formula>#REF!="Change"</formula>
    </cfRule>
  </conditionalFormatting>
  <conditionalFormatting sqref="I227">
    <cfRule type="expression" priority="1318">
      <formula>#REF!=""</formula>
    </cfRule>
    <cfRule type="expression" dxfId="896" priority="1319">
      <formula>#REF!="Add"</formula>
    </cfRule>
    <cfRule type="expression" dxfId="895" priority="1320">
      <formula>#REF!="Delete"</formula>
    </cfRule>
    <cfRule type="expression" dxfId="894" priority="1321">
      <formula>#REF!="Change"</formula>
    </cfRule>
  </conditionalFormatting>
  <conditionalFormatting sqref="I227">
    <cfRule type="expression" priority="1314">
      <formula>#REF!=""</formula>
    </cfRule>
    <cfRule type="expression" dxfId="893" priority="1315">
      <formula>#REF!="Add"</formula>
    </cfRule>
    <cfRule type="expression" dxfId="892" priority="1316">
      <formula>#REF!="Remove"</formula>
    </cfRule>
    <cfRule type="expression" dxfId="891" priority="1317">
      <formula>#REF!="Change"</formula>
    </cfRule>
  </conditionalFormatting>
  <conditionalFormatting sqref="I227">
    <cfRule type="expression" dxfId="890" priority="1311">
      <formula>#REF!="Delete"</formula>
    </cfRule>
    <cfRule type="expression" dxfId="889" priority="1312">
      <formula>#REF!="Add"</formula>
    </cfRule>
    <cfRule type="expression" dxfId="888" priority="1313">
      <formula>#REF!="Change"</formula>
    </cfRule>
  </conditionalFormatting>
  <conditionalFormatting sqref="I229">
    <cfRule type="expression" priority="1307">
      <formula>#REF!=""</formula>
    </cfRule>
    <cfRule type="expression" dxfId="887" priority="1308">
      <formula>#REF!="Add"</formula>
    </cfRule>
    <cfRule type="expression" dxfId="886" priority="1309">
      <formula>#REF!="Delete"</formula>
    </cfRule>
    <cfRule type="expression" dxfId="885" priority="1310">
      <formula>#REF!="Change"</formula>
    </cfRule>
  </conditionalFormatting>
  <conditionalFormatting sqref="I229">
    <cfRule type="expression" priority="1303">
      <formula>#REF!=""</formula>
    </cfRule>
    <cfRule type="expression" dxfId="884" priority="1304">
      <formula>#REF!="Add"</formula>
    </cfRule>
    <cfRule type="expression" dxfId="883" priority="1305">
      <formula>#REF!="Remove"</formula>
    </cfRule>
    <cfRule type="expression" dxfId="882" priority="1306">
      <formula>#REF!="Change"</formula>
    </cfRule>
  </conditionalFormatting>
  <conditionalFormatting sqref="I229">
    <cfRule type="expression" dxfId="881" priority="1300">
      <formula>#REF!="Delete"</formula>
    </cfRule>
    <cfRule type="expression" dxfId="880" priority="1301">
      <formula>#REF!="Add"</formula>
    </cfRule>
    <cfRule type="expression" dxfId="879" priority="1302">
      <formula>#REF!="Change"</formula>
    </cfRule>
  </conditionalFormatting>
  <conditionalFormatting sqref="I233:I234">
    <cfRule type="expression" priority="1296">
      <formula>#REF!=""</formula>
    </cfRule>
    <cfRule type="expression" dxfId="878" priority="1297">
      <formula>#REF!="Add"</formula>
    </cfRule>
    <cfRule type="expression" dxfId="877" priority="1298">
      <formula>#REF!="Delete"</formula>
    </cfRule>
    <cfRule type="expression" dxfId="876" priority="1299">
      <formula>#REF!="Change"</formula>
    </cfRule>
  </conditionalFormatting>
  <conditionalFormatting sqref="I233:I234">
    <cfRule type="expression" priority="1292">
      <formula>#REF!=""</formula>
    </cfRule>
    <cfRule type="expression" dxfId="875" priority="1293">
      <formula>#REF!="Add"</formula>
    </cfRule>
    <cfRule type="expression" dxfId="874" priority="1294">
      <formula>#REF!="Remove"</formula>
    </cfRule>
    <cfRule type="expression" dxfId="873" priority="1295">
      <formula>#REF!="Change"</formula>
    </cfRule>
  </conditionalFormatting>
  <conditionalFormatting sqref="I233:I234">
    <cfRule type="expression" dxfId="872" priority="1289">
      <formula>#REF!="Delete"</formula>
    </cfRule>
    <cfRule type="expression" dxfId="871" priority="1290">
      <formula>#REF!="Add"</formula>
    </cfRule>
    <cfRule type="expression" dxfId="870" priority="1291">
      <formula>#REF!="Change"</formula>
    </cfRule>
  </conditionalFormatting>
  <conditionalFormatting sqref="I236:I240 I242">
    <cfRule type="expression" priority="1285">
      <formula>#REF!=""</formula>
    </cfRule>
    <cfRule type="expression" dxfId="869" priority="1286">
      <formula>#REF!="Add"</formula>
    </cfRule>
    <cfRule type="expression" dxfId="868" priority="1287">
      <formula>#REF!="Delete"</formula>
    </cfRule>
    <cfRule type="expression" dxfId="867" priority="1288">
      <formula>#REF!="Change"</formula>
    </cfRule>
  </conditionalFormatting>
  <conditionalFormatting sqref="I236:I240 I242">
    <cfRule type="expression" priority="1281">
      <formula>#REF!=""</formula>
    </cfRule>
    <cfRule type="expression" dxfId="866" priority="1282">
      <formula>#REF!="Add"</formula>
    </cfRule>
    <cfRule type="expression" dxfId="865" priority="1283">
      <formula>#REF!="Remove"</formula>
    </cfRule>
    <cfRule type="expression" dxfId="864" priority="1284">
      <formula>#REF!="Change"</formula>
    </cfRule>
  </conditionalFormatting>
  <conditionalFormatting sqref="I236:I240 I242">
    <cfRule type="expression" dxfId="863" priority="1278">
      <formula>#REF!="Delete"</formula>
    </cfRule>
    <cfRule type="expression" dxfId="862" priority="1279">
      <formula>#REF!="Add"</formula>
    </cfRule>
    <cfRule type="expression" dxfId="861" priority="1280">
      <formula>#REF!="Change"</formula>
    </cfRule>
  </conditionalFormatting>
  <conditionalFormatting sqref="H165">
    <cfRule type="expression" priority="1274">
      <formula>#REF!=""</formula>
    </cfRule>
    <cfRule type="expression" dxfId="860" priority="1275">
      <formula>#REF!="Add"</formula>
    </cfRule>
    <cfRule type="expression" dxfId="859" priority="1276">
      <formula>#REF!="Remove"</formula>
    </cfRule>
    <cfRule type="expression" dxfId="858" priority="1277">
      <formula>#REF!="Change"</formula>
    </cfRule>
  </conditionalFormatting>
  <conditionalFormatting sqref="H165">
    <cfRule type="expression" priority="1270">
      <formula>#REF!=""</formula>
    </cfRule>
    <cfRule type="expression" dxfId="857" priority="1271">
      <formula>#REF!="Add"</formula>
    </cfRule>
    <cfRule type="expression" dxfId="856" priority="1272">
      <formula>#REF!="Delete"</formula>
    </cfRule>
    <cfRule type="expression" dxfId="855" priority="1273">
      <formula>#REF!="Change"</formula>
    </cfRule>
  </conditionalFormatting>
  <conditionalFormatting sqref="H165">
    <cfRule type="expression" dxfId="854" priority="1267">
      <formula>#REF!="Delete"</formula>
    </cfRule>
    <cfRule type="expression" dxfId="853" priority="1268">
      <formula>#REF!="Add"</formula>
    </cfRule>
    <cfRule type="expression" dxfId="852" priority="1269">
      <formula>#REF!="Change"</formula>
    </cfRule>
  </conditionalFormatting>
  <conditionalFormatting sqref="H166">
    <cfRule type="expression" priority="1263">
      <formula>#REF!=""</formula>
    </cfRule>
    <cfRule type="expression" dxfId="851" priority="1264">
      <formula>#REF!="Add"</formula>
    </cfRule>
    <cfRule type="expression" dxfId="850" priority="1265">
      <formula>#REF!="Remove"</formula>
    </cfRule>
    <cfRule type="expression" dxfId="849" priority="1266">
      <formula>#REF!="Change"</formula>
    </cfRule>
  </conditionalFormatting>
  <conditionalFormatting sqref="H166">
    <cfRule type="expression" priority="1259">
      <formula>#REF!=""</formula>
    </cfRule>
    <cfRule type="expression" dxfId="848" priority="1260">
      <formula>#REF!="Add"</formula>
    </cfRule>
    <cfRule type="expression" dxfId="847" priority="1261">
      <formula>#REF!="Delete"</formula>
    </cfRule>
    <cfRule type="expression" dxfId="846" priority="1262">
      <formula>#REF!="Change"</formula>
    </cfRule>
  </conditionalFormatting>
  <conditionalFormatting sqref="H166">
    <cfRule type="expression" dxfId="845" priority="1256">
      <formula>#REF!="Delete"</formula>
    </cfRule>
    <cfRule type="expression" dxfId="844" priority="1257">
      <formula>#REF!="Add"</formula>
    </cfRule>
    <cfRule type="expression" dxfId="843" priority="1258">
      <formula>#REF!="Change"</formula>
    </cfRule>
  </conditionalFormatting>
  <conditionalFormatting sqref="H147:H148">
    <cfRule type="expression" dxfId="842" priority="1245">
      <formula>#REF!="Delete"</formula>
    </cfRule>
    <cfRule type="expression" dxfId="841" priority="1246">
      <formula>#REF!="Add"</formula>
    </cfRule>
    <cfRule type="expression" dxfId="840" priority="1247">
      <formula>#REF!="Change"</formula>
    </cfRule>
  </conditionalFormatting>
  <conditionalFormatting sqref="H147:H148">
    <cfRule type="expression" priority="1252">
      <formula>#REF!=""</formula>
    </cfRule>
    <cfRule type="expression" dxfId="839" priority="1253">
      <formula>#REF!="Add"</formula>
    </cfRule>
    <cfRule type="expression" dxfId="838" priority="1254">
      <formula>#REF!="Remove"</formula>
    </cfRule>
    <cfRule type="expression" dxfId="837" priority="1255">
      <formula>#REF!="Change"</formula>
    </cfRule>
  </conditionalFormatting>
  <conditionalFormatting sqref="H147:H148">
    <cfRule type="expression" priority="1248">
      <formula>#REF!=""</formula>
    </cfRule>
    <cfRule type="expression" dxfId="836" priority="1249">
      <formula>#REF!="Add"</formula>
    </cfRule>
    <cfRule type="expression" dxfId="835" priority="1250">
      <formula>#REF!="Delete"</formula>
    </cfRule>
    <cfRule type="expression" dxfId="834" priority="1251">
      <formula>#REF!="Change"</formula>
    </cfRule>
  </conditionalFormatting>
  <conditionalFormatting sqref="H149:H150">
    <cfRule type="expression" dxfId="833" priority="1234">
      <formula>#REF!="Delete"</formula>
    </cfRule>
    <cfRule type="expression" dxfId="832" priority="1235">
      <formula>#REF!="Add"</formula>
    </cfRule>
    <cfRule type="expression" dxfId="831" priority="1236">
      <formula>#REF!="Change"</formula>
    </cfRule>
  </conditionalFormatting>
  <conditionalFormatting sqref="H149:H150">
    <cfRule type="expression" priority="1241">
      <formula>#REF!=""</formula>
    </cfRule>
    <cfRule type="expression" dxfId="830" priority="1242">
      <formula>#REF!="Add"</formula>
    </cfRule>
    <cfRule type="expression" dxfId="829" priority="1243">
      <formula>#REF!="Remove"</formula>
    </cfRule>
    <cfRule type="expression" dxfId="828" priority="1244">
      <formula>#REF!="Change"</formula>
    </cfRule>
  </conditionalFormatting>
  <conditionalFormatting sqref="H149:H150">
    <cfRule type="expression" priority="1237">
      <formula>#REF!=""</formula>
    </cfRule>
    <cfRule type="expression" dxfId="827" priority="1238">
      <formula>#REF!="Add"</formula>
    </cfRule>
    <cfRule type="expression" dxfId="826" priority="1239">
      <formula>#REF!="Delete"</formula>
    </cfRule>
    <cfRule type="expression" dxfId="825" priority="1240">
      <formula>#REF!="Change"</formula>
    </cfRule>
  </conditionalFormatting>
  <conditionalFormatting sqref="D52:F53 H52:I53">
    <cfRule type="expression" priority="1230">
      <formula>#REF!=""</formula>
    </cfRule>
    <cfRule type="expression" dxfId="824" priority="1231">
      <formula>#REF!="Add"</formula>
    </cfRule>
    <cfRule type="expression" dxfId="823" priority="1232">
      <formula>#REF!="Delete"</formula>
    </cfRule>
    <cfRule type="expression" dxfId="822" priority="1233">
      <formula>#REF!="Change"</formula>
    </cfRule>
  </conditionalFormatting>
  <conditionalFormatting sqref="D52:F53 H52:I53">
    <cfRule type="expression" priority="1226">
      <formula>#REF!=""</formula>
    </cfRule>
    <cfRule type="expression" dxfId="821" priority="1227">
      <formula>#REF!="Add"</formula>
    </cfRule>
    <cfRule type="expression" dxfId="820" priority="1228">
      <formula>#REF!="Remove"</formula>
    </cfRule>
    <cfRule type="expression" dxfId="819" priority="1229">
      <formula>#REF!="Change"</formula>
    </cfRule>
  </conditionalFormatting>
  <conditionalFormatting sqref="D52:F53 H52:I53">
    <cfRule type="expression" dxfId="818" priority="1223">
      <formula>#REF!="Delete"</formula>
    </cfRule>
    <cfRule type="expression" dxfId="817" priority="1224">
      <formula>#REF!="Add"</formula>
    </cfRule>
    <cfRule type="expression" dxfId="816" priority="1225">
      <formula>#REF!="Change"</formula>
    </cfRule>
  </conditionalFormatting>
  <conditionalFormatting sqref="G53">
    <cfRule type="expression" priority="1219">
      <formula>#REF!=""</formula>
    </cfRule>
    <cfRule type="expression" dxfId="815" priority="1220">
      <formula>#REF!="Add"</formula>
    </cfRule>
    <cfRule type="expression" dxfId="814" priority="1221">
      <formula>#REF!="Delete"</formula>
    </cfRule>
    <cfRule type="expression" dxfId="813" priority="1222">
      <formula>#REF!="Change"</formula>
    </cfRule>
  </conditionalFormatting>
  <conditionalFormatting sqref="G53">
    <cfRule type="expression" priority="1215">
      <formula>#REF!=""</formula>
    </cfRule>
    <cfRule type="expression" dxfId="812" priority="1216">
      <formula>#REF!="Add"</formula>
    </cfRule>
    <cfRule type="expression" dxfId="811" priority="1217">
      <formula>#REF!="Remove"</formula>
    </cfRule>
    <cfRule type="expression" dxfId="810" priority="1218">
      <formula>#REF!="Change"</formula>
    </cfRule>
  </conditionalFormatting>
  <conditionalFormatting sqref="G53">
    <cfRule type="expression" dxfId="809" priority="1212">
      <formula>#REF!="Delete"</formula>
    </cfRule>
    <cfRule type="expression" dxfId="808" priority="1213">
      <formula>#REF!="Add"</formula>
    </cfRule>
    <cfRule type="expression" dxfId="807" priority="1214">
      <formula>#REF!="Change"</formula>
    </cfRule>
  </conditionalFormatting>
  <conditionalFormatting sqref="G52">
    <cfRule type="expression" priority="1208">
      <formula>#REF!=""</formula>
    </cfRule>
    <cfRule type="expression" dxfId="806" priority="1209">
      <formula>#REF!="Add"</formula>
    </cfRule>
    <cfRule type="expression" dxfId="805" priority="1210">
      <formula>#REF!="Remove"</formula>
    </cfRule>
    <cfRule type="expression" dxfId="804" priority="1211">
      <formula>#REF!="Change"</formula>
    </cfRule>
  </conditionalFormatting>
  <conditionalFormatting sqref="G52">
    <cfRule type="expression" priority="1204">
      <formula>#REF!=""</formula>
    </cfRule>
    <cfRule type="expression" dxfId="803" priority="1205">
      <formula>#REF!="Add"</formula>
    </cfRule>
    <cfRule type="expression" dxfId="802" priority="1206">
      <formula>#REF!="Delete"</formula>
    </cfRule>
    <cfRule type="expression" dxfId="801" priority="1207">
      <formula>#REF!="Change"</formula>
    </cfRule>
  </conditionalFormatting>
  <conditionalFormatting sqref="G52">
    <cfRule type="expression" dxfId="800" priority="1201">
      <formula>#REF!="Delete"</formula>
    </cfRule>
    <cfRule type="expression" dxfId="799" priority="1202">
      <formula>#REF!="Add"</formula>
    </cfRule>
    <cfRule type="expression" dxfId="798" priority="1203">
      <formula>#REF!="Change"</formula>
    </cfRule>
  </conditionalFormatting>
  <conditionalFormatting sqref="I66">
    <cfRule type="expression" priority="1197">
      <formula>#REF!=""</formula>
    </cfRule>
    <cfRule type="expression" dxfId="797" priority="1198">
      <formula>#REF!="Add"</formula>
    </cfRule>
    <cfRule type="expression" dxfId="796" priority="1199">
      <formula>#REF!="Delete"</formula>
    </cfRule>
    <cfRule type="expression" dxfId="795" priority="1200">
      <formula>#REF!="Change"</formula>
    </cfRule>
  </conditionalFormatting>
  <conditionalFormatting sqref="I66">
    <cfRule type="expression" priority="1193">
      <formula>#REF!=""</formula>
    </cfRule>
    <cfRule type="expression" dxfId="794" priority="1194">
      <formula>#REF!="Add"</formula>
    </cfRule>
    <cfRule type="expression" dxfId="793" priority="1195">
      <formula>#REF!="Remove"</formula>
    </cfRule>
    <cfRule type="expression" dxfId="792" priority="1196">
      <formula>#REF!="Change"</formula>
    </cfRule>
  </conditionalFormatting>
  <conditionalFormatting sqref="I66">
    <cfRule type="expression" dxfId="791" priority="1190">
      <formula>#REF!="Delete"</formula>
    </cfRule>
    <cfRule type="expression" dxfId="790" priority="1191">
      <formula>#REF!="Add"</formula>
    </cfRule>
    <cfRule type="expression" dxfId="789" priority="1192">
      <formula>#REF!="Change"</formula>
    </cfRule>
  </conditionalFormatting>
  <conditionalFormatting sqref="I66">
    <cfRule type="expression" priority="1186">
      <formula>#REF!=""</formula>
    </cfRule>
    <cfRule type="expression" dxfId="788" priority="1187">
      <formula>#REF!="Add"</formula>
    </cfRule>
    <cfRule type="expression" dxfId="787" priority="1188">
      <formula>#REF!="Delete"</formula>
    </cfRule>
    <cfRule type="expression" dxfId="786" priority="1189">
      <formula>#REF!="Change"</formula>
    </cfRule>
  </conditionalFormatting>
  <conditionalFormatting sqref="H66:I66">
    <cfRule type="expression" priority="1182">
      <formula>#REF!=""</formula>
    </cfRule>
    <cfRule type="expression" dxfId="785" priority="1183">
      <formula>#REF!="Add"</formula>
    </cfRule>
    <cfRule type="expression" dxfId="784" priority="1184">
      <formula>#REF!="Remove"</formula>
    </cfRule>
    <cfRule type="expression" dxfId="783" priority="1185">
      <formula>#REF!="Change"</formula>
    </cfRule>
  </conditionalFormatting>
  <conditionalFormatting sqref="H66">
    <cfRule type="expression" priority="1178">
      <formula>#REF!=""</formula>
    </cfRule>
    <cfRule type="expression" dxfId="782" priority="1179">
      <formula>#REF!="Add"</formula>
    </cfRule>
    <cfRule type="expression" dxfId="781" priority="1180">
      <formula>#REF!="Delete"</formula>
    </cfRule>
    <cfRule type="expression" dxfId="780" priority="1181">
      <formula>#REF!="Change"</formula>
    </cfRule>
  </conditionalFormatting>
  <conditionalFormatting sqref="H66:I66">
    <cfRule type="expression" dxfId="779" priority="1175">
      <formula>#REF!="Delete"</formula>
    </cfRule>
    <cfRule type="expression" dxfId="778" priority="1176">
      <formula>#REF!="Add"</formula>
    </cfRule>
    <cfRule type="expression" dxfId="777" priority="1177">
      <formula>#REF!="Change"</formula>
    </cfRule>
  </conditionalFormatting>
  <conditionalFormatting sqref="C66">
    <cfRule type="expression" priority="1171">
      <formula>#REF!=""</formula>
    </cfRule>
    <cfRule type="expression" dxfId="776" priority="1172">
      <formula>#REF!="Add"</formula>
    </cfRule>
    <cfRule type="expression" dxfId="775" priority="1173">
      <formula>#REF!="Remove"</formula>
    </cfRule>
    <cfRule type="expression" dxfId="774" priority="1174">
      <formula>#REF!="Change"</formula>
    </cfRule>
  </conditionalFormatting>
  <conditionalFormatting sqref="C66">
    <cfRule type="expression" priority="1167">
      <formula>#REF!=""</formula>
    </cfRule>
    <cfRule type="expression" dxfId="773" priority="1168">
      <formula>#REF!="Add"</formula>
    </cfRule>
    <cfRule type="expression" dxfId="772" priority="1169">
      <formula>#REF!="Delete"</formula>
    </cfRule>
    <cfRule type="expression" dxfId="771" priority="1170">
      <formula>#REF!="Change"</formula>
    </cfRule>
  </conditionalFormatting>
  <conditionalFormatting sqref="C66">
    <cfRule type="expression" dxfId="770" priority="1164">
      <formula>#REF!="Delete"</formula>
    </cfRule>
    <cfRule type="expression" dxfId="769" priority="1165">
      <formula>#REF!="Add"</formula>
    </cfRule>
    <cfRule type="expression" dxfId="768" priority="1166">
      <formula>#REF!="Change"</formula>
    </cfRule>
  </conditionalFormatting>
  <conditionalFormatting sqref="B66">
    <cfRule type="expression" priority="1160">
      <formula>#REF!=""</formula>
    </cfRule>
    <cfRule type="expression" dxfId="767" priority="1161">
      <formula>#REF!="Add"</formula>
    </cfRule>
    <cfRule type="expression" dxfId="766" priority="1162">
      <formula>#REF!="Remove"</formula>
    </cfRule>
    <cfRule type="expression" dxfId="765" priority="1163">
      <formula>#REF!="Change"</formula>
    </cfRule>
  </conditionalFormatting>
  <conditionalFormatting sqref="B66">
    <cfRule type="expression" priority="1156">
      <formula>#REF!=""</formula>
    </cfRule>
    <cfRule type="expression" dxfId="764" priority="1157">
      <formula>#REF!="Add"</formula>
    </cfRule>
    <cfRule type="expression" dxfId="763" priority="1158">
      <formula>#REF!="Delete"</formula>
    </cfRule>
    <cfRule type="expression" dxfId="762" priority="1159">
      <formula>#REF!="Change"</formula>
    </cfRule>
  </conditionalFormatting>
  <conditionalFormatting sqref="B66">
    <cfRule type="expression" dxfId="761" priority="1153">
      <formula>#REF!="Delete"</formula>
    </cfRule>
    <cfRule type="expression" dxfId="760" priority="1154">
      <formula>#REF!="Add"</formula>
    </cfRule>
    <cfRule type="expression" dxfId="759" priority="1155">
      <formula>#REF!="Change"</formula>
    </cfRule>
  </conditionalFormatting>
  <conditionalFormatting sqref="E66:G66">
    <cfRule type="expression" priority="1149">
      <formula>#REF!=""</formula>
    </cfRule>
    <cfRule type="expression" dxfId="758" priority="1150">
      <formula>#REF!="Add"</formula>
    </cfRule>
    <cfRule type="expression" dxfId="757" priority="1151">
      <formula>#REF!="Remove"</formula>
    </cfRule>
    <cfRule type="expression" dxfId="756" priority="1152">
      <formula>#REF!="Change"</formula>
    </cfRule>
  </conditionalFormatting>
  <conditionalFormatting sqref="E66:G66">
    <cfRule type="expression" priority="1145">
      <formula>#REF!=""</formula>
    </cfRule>
    <cfRule type="expression" dxfId="755" priority="1146">
      <formula>#REF!="Add"</formula>
    </cfRule>
    <cfRule type="expression" dxfId="754" priority="1147">
      <formula>#REF!="Delete"</formula>
    </cfRule>
    <cfRule type="expression" dxfId="753" priority="1148">
      <formula>#REF!="Change"</formula>
    </cfRule>
  </conditionalFormatting>
  <conditionalFormatting sqref="E66:G66">
    <cfRule type="expression" dxfId="752" priority="1142">
      <formula>#REF!="Delete"</formula>
    </cfRule>
    <cfRule type="expression" dxfId="751" priority="1143">
      <formula>#REF!="Add"</formula>
    </cfRule>
    <cfRule type="expression" dxfId="750" priority="1144">
      <formula>#REF!="Change"</formula>
    </cfRule>
  </conditionalFormatting>
  <conditionalFormatting sqref="D66">
    <cfRule type="expression" priority="1138">
      <formula>#REF!=""</formula>
    </cfRule>
    <cfRule type="expression" dxfId="749" priority="1139">
      <formula>#REF!="Add"</formula>
    </cfRule>
    <cfRule type="expression" dxfId="748" priority="1140">
      <formula>#REF!="Delete"</formula>
    </cfRule>
    <cfRule type="expression" dxfId="747" priority="1141">
      <formula>#REF!="Change"</formula>
    </cfRule>
  </conditionalFormatting>
  <conditionalFormatting sqref="D66">
    <cfRule type="expression" priority="1134">
      <formula>#REF!=""</formula>
    </cfRule>
    <cfRule type="expression" dxfId="746" priority="1135">
      <formula>#REF!="Add"</formula>
    </cfRule>
    <cfRule type="expression" dxfId="745" priority="1136">
      <formula>#REF!="Remove"</formula>
    </cfRule>
    <cfRule type="expression" dxfId="744" priority="1137">
      <formula>#REF!="Change"</formula>
    </cfRule>
  </conditionalFormatting>
  <conditionalFormatting sqref="D66">
    <cfRule type="expression" dxfId="743" priority="1131">
      <formula>#REF!="Delete"</formula>
    </cfRule>
    <cfRule type="expression" dxfId="742" priority="1132">
      <formula>#REF!="Add"</formula>
    </cfRule>
    <cfRule type="expression" dxfId="741" priority="1133">
      <formula>#REF!="Change"</formula>
    </cfRule>
  </conditionalFormatting>
  <conditionalFormatting sqref="D207:D209">
    <cfRule type="expression" dxfId="740" priority="1120">
      <formula>#REF!="Delete"</formula>
    </cfRule>
    <cfRule type="expression" dxfId="739" priority="1121">
      <formula>#REF!="Add"</formula>
    </cfRule>
    <cfRule type="expression" dxfId="738" priority="1122">
      <formula>#REF!="Change"</formula>
    </cfRule>
  </conditionalFormatting>
  <conditionalFormatting sqref="D207:D209">
    <cfRule type="expression" priority="1127">
      <formula>#REF!=""</formula>
    </cfRule>
    <cfRule type="expression" dxfId="737" priority="1128">
      <formula>#REF!="Add"</formula>
    </cfRule>
    <cfRule type="expression" dxfId="736" priority="1129">
      <formula>#REF!="Remove"</formula>
    </cfRule>
    <cfRule type="expression" dxfId="735" priority="1130">
      <formula>#REF!="Change"</formula>
    </cfRule>
  </conditionalFormatting>
  <conditionalFormatting sqref="D207:D209">
    <cfRule type="expression" priority="1123">
      <formula>#REF!=""</formula>
    </cfRule>
    <cfRule type="expression" dxfId="734" priority="1124">
      <formula>#REF!="Add"</formula>
    </cfRule>
    <cfRule type="expression" dxfId="733" priority="1125">
      <formula>#REF!="Delete"</formula>
    </cfRule>
    <cfRule type="expression" dxfId="732" priority="1126">
      <formula>#REF!="Change"</formula>
    </cfRule>
  </conditionalFormatting>
  <conditionalFormatting sqref="B207:B212">
    <cfRule type="expression" priority="1116">
      <formula>#REF!=""</formula>
    </cfRule>
    <cfRule type="expression" dxfId="731" priority="1117">
      <formula>#REF!="Add"</formula>
    </cfRule>
    <cfRule type="expression" dxfId="730" priority="1118">
      <formula>#REF!="Remove"</formula>
    </cfRule>
    <cfRule type="expression" dxfId="729" priority="1119">
      <formula>#REF!="Change"</formula>
    </cfRule>
  </conditionalFormatting>
  <conditionalFormatting sqref="B207:B212">
    <cfRule type="expression" priority="1112">
      <formula>#REF!=""</formula>
    </cfRule>
    <cfRule type="expression" dxfId="728" priority="1113">
      <formula>#REF!="Add"</formula>
    </cfRule>
    <cfRule type="expression" dxfId="727" priority="1114">
      <formula>#REF!="Delete"</formula>
    </cfRule>
    <cfRule type="expression" dxfId="726" priority="1115">
      <formula>#REF!="Change"</formula>
    </cfRule>
  </conditionalFormatting>
  <conditionalFormatting sqref="B207:B212">
    <cfRule type="expression" dxfId="725" priority="1109">
      <formula>#REF!="Delete"</formula>
    </cfRule>
    <cfRule type="expression" dxfId="724" priority="1110">
      <formula>#REF!="Add"</formula>
    </cfRule>
    <cfRule type="expression" dxfId="723" priority="1111">
      <formula>#REF!="Change"</formula>
    </cfRule>
  </conditionalFormatting>
  <conditionalFormatting sqref="H207:H209 H211">
    <cfRule type="expression" priority="1105">
      <formula>#REF!=""</formula>
    </cfRule>
    <cfRule type="expression" dxfId="722" priority="1106">
      <formula>#REF!="Add"</formula>
    </cfRule>
    <cfRule type="expression" dxfId="721" priority="1107">
      <formula>#REF!="Remove"</formula>
    </cfRule>
    <cfRule type="expression" dxfId="720" priority="1108">
      <formula>#REF!="Change"</formula>
    </cfRule>
  </conditionalFormatting>
  <conditionalFormatting sqref="H207:H209 H211">
    <cfRule type="expression" priority="1101">
      <formula>#REF!=""</formula>
    </cfRule>
    <cfRule type="expression" dxfId="719" priority="1102">
      <formula>#REF!="Add"</formula>
    </cfRule>
    <cfRule type="expression" dxfId="718" priority="1103">
      <formula>#REF!="Delete"</formula>
    </cfRule>
    <cfRule type="expression" dxfId="717" priority="1104">
      <formula>#REF!="Change"</formula>
    </cfRule>
  </conditionalFormatting>
  <conditionalFormatting sqref="H207:H209 H211">
    <cfRule type="expression" dxfId="716" priority="1098">
      <formula>#REF!="Delete"</formula>
    </cfRule>
    <cfRule type="expression" dxfId="715" priority="1099">
      <formula>#REF!="Add"</formula>
    </cfRule>
    <cfRule type="expression" dxfId="714" priority="1100">
      <formula>#REF!="Change"</formula>
    </cfRule>
  </conditionalFormatting>
  <conditionalFormatting sqref="E207:F208">
    <cfRule type="expression" priority="1094">
      <formula>#REF!=""</formula>
    </cfRule>
    <cfRule type="expression" dxfId="713" priority="1095">
      <formula>#REF!="Add"</formula>
    </cfRule>
    <cfRule type="expression" dxfId="712" priority="1096">
      <formula>#REF!="Delete"</formula>
    </cfRule>
    <cfRule type="expression" dxfId="711" priority="1097">
      <formula>#REF!="Change"</formula>
    </cfRule>
  </conditionalFormatting>
  <conditionalFormatting sqref="E207:F208">
    <cfRule type="expression" priority="1090">
      <formula>#REF!=""</formula>
    </cfRule>
    <cfRule type="expression" dxfId="710" priority="1091">
      <formula>#REF!="Add"</formula>
    </cfRule>
    <cfRule type="expression" dxfId="709" priority="1092">
      <formula>#REF!="Remove"</formula>
    </cfRule>
    <cfRule type="expression" dxfId="708" priority="1093">
      <formula>#REF!="Change"</formula>
    </cfRule>
  </conditionalFormatting>
  <conditionalFormatting sqref="E207:F208">
    <cfRule type="expression" dxfId="707" priority="1087">
      <formula>#REF!="Delete"</formula>
    </cfRule>
    <cfRule type="expression" dxfId="706" priority="1088">
      <formula>#REF!="Add"</formula>
    </cfRule>
    <cfRule type="expression" dxfId="705" priority="1089">
      <formula>#REF!="Change"</formula>
    </cfRule>
  </conditionalFormatting>
  <conditionalFormatting sqref="G207:G208">
    <cfRule type="expression" priority="1083">
      <formula>#REF!=""</formula>
    </cfRule>
    <cfRule type="expression" dxfId="704" priority="1084">
      <formula>#REF!="Add"</formula>
    </cfRule>
    <cfRule type="expression" dxfId="703" priority="1085">
      <formula>#REF!="Remove"</formula>
    </cfRule>
    <cfRule type="expression" dxfId="702" priority="1086">
      <formula>#REF!="Change"</formula>
    </cfRule>
  </conditionalFormatting>
  <conditionalFormatting sqref="G207:G208">
    <cfRule type="expression" priority="1079">
      <formula>#REF!=""</formula>
    </cfRule>
    <cfRule type="expression" dxfId="701" priority="1080">
      <formula>#REF!="Add"</formula>
    </cfRule>
    <cfRule type="expression" dxfId="700" priority="1081">
      <formula>#REF!="Delete"</formula>
    </cfRule>
    <cfRule type="expression" dxfId="699" priority="1082">
      <formula>#REF!="Change"</formula>
    </cfRule>
  </conditionalFormatting>
  <conditionalFormatting sqref="G207:G208">
    <cfRule type="expression" dxfId="698" priority="1076">
      <formula>#REF!="Delete"</formula>
    </cfRule>
    <cfRule type="expression" dxfId="697" priority="1077">
      <formula>#REF!="Add"</formula>
    </cfRule>
    <cfRule type="expression" dxfId="696" priority="1078">
      <formula>#REF!="Change"</formula>
    </cfRule>
  </conditionalFormatting>
  <conditionalFormatting sqref="C207:C208">
    <cfRule type="expression" priority="1072">
      <formula>#REF!=""</formula>
    </cfRule>
    <cfRule type="expression" dxfId="695" priority="1073">
      <formula>#REF!="Add"</formula>
    </cfRule>
    <cfRule type="expression" dxfId="694" priority="1074">
      <formula>#REF!="Delete"</formula>
    </cfRule>
    <cfRule type="expression" dxfId="693" priority="1075">
      <formula>#REF!="Change"</formula>
    </cfRule>
  </conditionalFormatting>
  <conditionalFormatting sqref="C207:C208">
    <cfRule type="expression" priority="1068">
      <formula>#REF!=""</formula>
    </cfRule>
    <cfRule type="expression" dxfId="692" priority="1069">
      <formula>#REF!="Add"</formula>
    </cfRule>
    <cfRule type="expression" dxfId="691" priority="1070">
      <formula>#REF!="Remove"</formula>
    </cfRule>
    <cfRule type="expression" dxfId="690" priority="1071">
      <formula>#REF!="Change"</formula>
    </cfRule>
  </conditionalFormatting>
  <conditionalFormatting sqref="C207:C208">
    <cfRule type="expression" dxfId="689" priority="1065">
      <formula>#REF!="Delete"</formula>
    </cfRule>
    <cfRule type="expression" dxfId="688" priority="1066">
      <formula>#REF!="Add"</formula>
    </cfRule>
    <cfRule type="expression" dxfId="687" priority="1067">
      <formula>#REF!="Change"</formula>
    </cfRule>
  </conditionalFormatting>
  <conditionalFormatting sqref="I207:I213">
    <cfRule type="expression" priority="1061">
      <formula>#REF!=""</formula>
    </cfRule>
    <cfRule type="expression" dxfId="686" priority="1062">
      <formula>#REF!="Add"</formula>
    </cfRule>
    <cfRule type="expression" dxfId="685" priority="1063">
      <formula>#REF!="Delete"</formula>
    </cfRule>
    <cfRule type="expression" dxfId="684" priority="1064">
      <formula>#REF!="Change"</formula>
    </cfRule>
  </conditionalFormatting>
  <conditionalFormatting sqref="I207:I213">
    <cfRule type="expression" priority="1057">
      <formula>#REF!=""</formula>
    </cfRule>
    <cfRule type="expression" dxfId="683" priority="1058">
      <formula>#REF!="Add"</formula>
    </cfRule>
    <cfRule type="expression" dxfId="682" priority="1059">
      <formula>#REF!="Remove"</formula>
    </cfRule>
    <cfRule type="expression" dxfId="681" priority="1060">
      <formula>#REF!="Change"</formula>
    </cfRule>
  </conditionalFormatting>
  <conditionalFormatting sqref="I207:I213">
    <cfRule type="expression" dxfId="680" priority="1054">
      <formula>#REF!="Delete"</formula>
    </cfRule>
    <cfRule type="expression" dxfId="679" priority="1055">
      <formula>#REF!="Add"</formula>
    </cfRule>
    <cfRule type="expression" dxfId="678" priority="1056">
      <formula>#REF!="Change"</formula>
    </cfRule>
  </conditionalFormatting>
  <conditionalFormatting sqref="E64:F64">
    <cfRule type="expression" priority="995">
      <formula>#REF!=""</formula>
    </cfRule>
    <cfRule type="expression" dxfId="677" priority="996">
      <formula>#REF!="Add"</formula>
    </cfRule>
    <cfRule type="expression" dxfId="676" priority="997">
      <formula>#REF!="Delete"</formula>
    </cfRule>
    <cfRule type="expression" dxfId="675" priority="998">
      <formula>#REF!="Change"</formula>
    </cfRule>
  </conditionalFormatting>
  <conditionalFormatting sqref="E64:F64">
    <cfRule type="expression" priority="991">
      <formula>#REF!=""</formula>
    </cfRule>
    <cfRule type="expression" dxfId="674" priority="992">
      <formula>#REF!="Add"</formula>
    </cfRule>
    <cfRule type="expression" dxfId="673" priority="993">
      <formula>#REF!="Remove"</formula>
    </cfRule>
    <cfRule type="expression" dxfId="672" priority="994">
      <formula>#REF!="Change"</formula>
    </cfRule>
  </conditionalFormatting>
  <conditionalFormatting sqref="E64:F64">
    <cfRule type="expression" dxfId="671" priority="988">
      <formula>#REF!="Delete"</formula>
    </cfRule>
    <cfRule type="expression" dxfId="670" priority="989">
      <formula>#REF!="Add"</formula>
    </cfRule>
    <cfRule type="expression" dxfId="669" priority="990">
      <formula>#REF!="Change"</formula>
    </cfRule>
  </conditionalFormatting>
  <conditionalFormatting sqref="G64">
    <cfRule type="expression" priority="984">
      <formula>#REF!=""</formula>
    </cfRule>
    <cfRule type="expression" dxfId="668" priority="985">
      <formula>#REF!="Add"</formula>
    </cfRule>
    <cfRule type="expression" dxfId="667" priority="986">
      <formula>#REF!="Remove"</formula>
    </cfRule>
    <cfRule type="expression" dxfId="666" priority="987">
      <formula>#REF!="Change"</formula>
    </cfRule>
  </conditionalFormatting>
  <conditionalFormatting sqref="G64">
    <cfRule type="expression" priority="980">
      <formula>#REF!=""</formula>
    </cfRule>
    <cfRule type="expression" dxfId="665" priority="981">
      <formula>#REF!="Add"</formula>
    </cfRule>
    <cfRule type="expression" dxfId="664" priority="982">
      <formula>#REF!="Delete"</formula>
    </cfRule>
    <cfRule type="expression" dxfId="663" priority="983">
      <formula>#REF!="Change"</formula>
    </cfRule>
  </conditionalFormatting>
  <conditionalFormatting sqref="G64">
    <cfRule type="expression" dxfId="662" priority="977">
      <formula>#REF!="Delete"</formula>
    </cfRule>
    <cfRule type="expression" dxfId="661" priority="978">
      <formula>#REF!="Add"</formula>
    </cfRule>
    <cfRule type="expression" dxfId="660" priority="979">
      <formula>#REF!="Change"</formula>
    </cfRule>
  </conditionalFormatting>
  <conditionalFormatting sqref="G126">
    <cfRule type="expression" priority="951">
      <formula>#REF!=""</formula>
    </cfRule>
    <cfRule type="expression" dxfId="659" priority="952">
      <formula>#REF!="Add"</formula>
    </cfRule>
    <cfRule type="expression" dxfId="658" priority="953">
      <formula>#REF!="Delete"</formula>
    </cfRule>
    <cfRule type="expression" dxfId="657" priority="954">
      <formula>#REF!="Change"</formula>
    </cfRule>
  </conditionalFormatting>
  <conditionalFormatting sqref="G126">
    <cfRule type="expression" priority="947">
      <formula>#REF!=""</formula>
    </cfRule>
    <cfRule type="expression" dxfId="656" priority="948">
      <formula>#REF!="Add"</formula>
    </cfRule>
    <cfRule type="expression" dxfId="655" priority="949">
      <formula>#REF!="Remove"</formula>
    </cfRule>
    <cfRule type="expression" dxfId="654" priority="950">
      <formula>#REF!="Change"</formula>
    </cfRule>
  </conditionalFormatting>
  <conditionalFormatting sqref="G126">
    <cfRule type="expression" dxfId="653" priority="944">
      <formula>#REF!="Delete"</formula>
    </cfRule>
    <cfRule type="expression" dxfId="652" priority="945">
      <formula>#REF!="Add"</formula>
    </cfRule>
    <cfRule type="expression" dxfId="651" priority="946">
      <formula>#REF!="Change"</formula>
    </cfRule>
  </conditionalFormatting>
  <conditionalFormatting sqref="F247 B247">
    <cfRule type="expression" priority="929">
      <formula>#REF!=""</formula>
    </cfRule>
    <cfRule type="expression" dxfId="650" priority="930">
      <formula>#REF!="Add"</formula>
    </cfRule>
    <cfRule type="expression" dxfId="649" priority="931">
      <formula>#REF!="Delete"</formula>
    </cfRule>
    <cfRule type="expression" dxfId="648" priority="932">
      <formula>#REF!="Change"</formula>
    </cfRule>
  </conditionalFormatting>
  <conditionalFormatting sqref="F247 B247">
    <cfRule type="expression" priority="925">
      <formula>#REF!=""</formula>
    </cfRule>
    <cfRule type="expression" dxfId="647" priority="926">
      <formula>#REF!="Add"</formula>
    </cfRule>
    <cfRule type="expression" dxfId="646" priority="927">
      <formula>#REF!="Remove"</formula>
    </cfRule>
    <cfRule type="expression" dxfId="645" priority="928">
      <formula>#REF!="Change"</formula>
    </cfRule>
  </conditionalFormatting>
  <conditionalFormatting sqref="F247 B247">
    <cfRule type="expression" dxfId="644" priority="922">
      <formula>#REF!="Delete"</formula>
    </cfRule>
    <cfRule type="expression" dxfId="643" priority="923">
      <formula>#REF!="Add"</formula>
    </cfRule>
    <cfRule type="expression" dxfId="642" priority="924">
      <formula>#REF!="Change"</formula>
    </cfRule>
  </conditionalFormatting>
  <conditionalFormatting sqref="I247">
    <cfRule type="expression" priority="907">
      <formula>#REF!=""</formula>
    </cfRule>
    <cfRule type="expression" dxfId="641" priority="908">
      <formula>#REF!="Add"</formula>
    </cfRule>
    <cfRule type="expression" dxfId="640" priority="909">
      <formula>#REF!="Delete"</formula>
    </cfRule>
    <cfRule type="expression" dxfId="639" priority="910">
      <formula>#REF!="Change"</formula>
    </cfRule>
  </conditionalFormatting>
  <conditionalFormatting sqref="I247">
    <cfRule type="expression" priority="903">
      <formula>#REF!=""</formula>
    </cfRule>
    <cfRule type="expression" dxfId="638" priority="904">
      <formula>#REF!="Add"</formula>
    </cfRule>
    <cfRule type="expression" dxfId="637" priority="905">
      <formula>#REF!="Remove"</formula>
    </cfRule>
    <cfRule type="expression" dxfId="636" priority="906">
      <formula>#REF!="Change"</formula>
    </cfRule>
  </conditionalFormatting>
  <conditionalFormatting sqref="I247">
    <cfRule type="expression" dxfId="635" priority="900">
      <formula>#REF!="Delete"</formula>
    </cfRule>
    <cfRule type="expression" dxfId="634" priority="901">
      <formula>#REF!="Add"</formula>
    </cfRule>
    <cfRule type="expression" dxfId="633" priority="902">
      <formula>#REF!="Change"</formula>
    </cfRule>
  </conditionalFormatting>
  <conditionalFormatting sqref="I247">
    <cfRule type="expression" priority="896">
      <formula>#REF!=""</formula>
    </cfRule>
    <cfRule type="expression" dxfId="632" priority="897">
      <formula>#REF!="Add"</formula>
    </cfRule>
    <cfRule type="expression" dxfId="631" priority="898">
      <formula>#REF!="Delete"</formula>
    </cfRule>
    <cfRule type="expression" dxfId="630" priority="899">
      <formula>#REF!="Change"</formula>
    </cfRule>
  </conditionalFormatting>
  <conditionalFormatting sqref="I247">
    <cfRule type="expression" priority="892">
      <formula>#REF!=""</formula>
    </cfRule>
    <cfRule type="expression" dxfId="629" priority="893">
      <formula>#REF!="Add"</formula>
    </cfRule>
    <cfRule type="expression" dxfId="628" priority="894">
      <formula>#REF!="Remove"</formula>
    </cfRule>
    <cfRule type="expression" dxfId="627" priority="895">
      <formula>#REF!="Change"</formula>
    </cfRule>
  </conditionalFormatting>
  <conditionalFormatting sqref="I247">
    <cfRule type="expression" dxfId="626" priority="889">
      <formula>#REF!="Delete"</formula>
    </cfRule>
    <cfRule type="expression" dxfId="625" priority="890">
      <formula>#REF!="Add"</formula>
    </cfRule>
    <cfRule type="expression" dxfId="624" priority="891">
      <formula>#REF!="Change"</formula>
    </cfRule>
  </conditionalFormatting>
  <conditionalFormatting sqref="B247">
    <cfRule type="expression" priority="885">
      <formula>#REF!=""</formula>
    </cfRule>
    <cfRule type="expression" dxfId="623" priority="886">
      <formula>#REF!="Add"</formula>
    </cfRule>
    <cfRule type="expression" dxfId="622" priority="887">
      <formula>#REF!="Remove"</formula>
    </cfRule>
    <cfRule type="expression" dxfId="621" priority="888">
      <formula>#REF!="Change"</formula>
    </cfRule>
  </conditionalFormatting>
  <conditionalFormatting sqref="D247">
    <cfRule type="expression" priority="877">
      <formula>#REF!=""</formula>
    </cfRule>
    <cfRule type="expression" dxfId="620" priority="878">
      <formula>#REF!="Add"</formula>
    </cfRule>
    <cfRule type="expression" dxfId="619" priority="879">
      <formula>#REF!="Remove"</formula>
    </cfRule>
    <cfRule type="expression" dxfId="618" priority="880">
      <formula>#REF!="Change"</formula>
    </cfRule>
  </conditionalFormatting>
  <conditionalFormatting sqref="D247">
    <cfRule type="expression" priority="873">
      <formula>#REF!=""</formula>
    </cfRule>
    <cfRule type="expression" dxfId="617" priority="874">
      <formula>#REF!="Add"</formula>
    </cfRule>
    <cfRule type="expression" dxfId="616" priority="875">
      <formula>#REF!="Delete"</formula>
    </cfRule>
    <cfRule type="expression" dxfId="615" priority="876">
      <formula>#REF!="Change"</formula>
    </cfRule>
  </conditionalFormatting>
  <conditionalFormatting sqref="D247">
    <cfRule type="expression" dxfId="614" priority="870">
      <formula>#REF!="Delete"</formula>
    </cfRule>
    <cfRule type="expression" dxfId="613" priority="871">
      <formula>#REF!="Add"</formula>
    </cfRule>
    <cfRule type="expression" dxfId="612" priority="872">
      <formula>#REF!="Change"</formula>
    </cfRule>
  </conditionalFormatting>
  <conditionalFormatting sqref="E247">
    <cfRule type="expression" priority="866">
      <formula>#REF!=""</formula>
    </cfRule>
    <cfRule type="expression" dxfId="611" priority="867">
      <formula>#REF!="Add"</formula>
    </cfRule>
    <cfRule type="expression" dxfId="610" priority="868">
      <formula>#REF!="Delete"</formula>
    </cfRule>
    <cfRule type="expression" dxfId="609" priority="869">
      <formula>#REF!="Change"</formula>
    </cfRule>
  </conditionalFormatting>
  <conditionalFormatting sqref="E247">
    <cfRule type="expression" priority="862">
      <formula>#REF!=""</formula>
    </cfRule>
    <cfRule type="expression" dxfId="608" priority="863">
      <formula>#REF!="Add"</formula>
    </cfRule>
    <cfRule type="expression" dxfId="607" priority="864">
      <formula>#REF!="Remove"</formula>
    </cfRule>
    <cfRule type="expression" dxfId="606" priority="865">
      <formula>#REF!="Change"</formula>
    </cfRule>
  </conditionalFormatting>
  <conditionalFormatting sqref="E247">
    <cfRule type="expression" dxfId="605" priority="859">
      <formula>#REF!="Delete"</formula>
    </cfRule>
    <cfRule type="expression" dxfId="604" priority="860">
      <formula>#REF!="Add"</formula>
    </cfRule>
    <cfRule type="expression" dxfId="603" priority="861">
      <formula>#REF!="Change"</formula>
    </cfRule>
  </conditionalFormatting>
  <conditionalFormatting sqref="B143:B144">
    <cfRule type="expression" dxfId="602" priority="804">
      <formula>#REF!="Delete"</formula>
    </cfRule>
    <cfRule type="expression" dxfId="601" priority="805">
      <formula>#REF!="Add"</formula>
    </cfRule>
    <cfRule type="expression" dxfId="600" priority="806">
      <formula>#REF!="Change"</formula>
    </cfRule>
  </conditionalFormatting>
  <conditionalFormatting sqref="B143:B144">
    <cfRule type="expression" priority="811">
      <formula>#REF!=""</formula>
    </cfRule>
    <cfRule type="expression" dxfId="599" priority="812">
      <formula>#REF!="Add"</formula>
    </cfRule>
    <cfRule type="expression" dxfId="598" priority="813">
      <formula>#REF!="Remove"</formula>
    </cfRule>
    <cfRule type="expression" dxfId="597" priority="814">
      <formula>#REF!="Change"</formula>
    </cfRule>
  </conditionalFormatting>
  <conditionalFormatting sqref="B143:B144">
    <cfRule type="expression" priority="807">
      <formula>#REF!=""</formula>
    </cfRule>
    <cfRule type="expression" dxfId="596" priority="808">
      <formula>#REF!="Add"</formula>
    </cfRule>
    <cfRule type="expression" dxfId="595" priority="809">
      <formula>#REF!="Delete"</formula>
    </cfRule>
    <cfRule type="expression" dxfId="594" priority="810">
      <formula>#REF!="Change"</formula>
    </cfRule>
  </conditionalFormatting>
  <conditionalFormatting sqref="D143:D144">
    <cfRule type="expression" dxfId="593" priority="793">
      <formula>#REF!="Delete"</formula>
    </cfRule>
    <cfRule type="expression" dxfId="592" priority="794">
      <formula>#REF!="Add"</formula>
    </cfRule>
    <cfRule type="expression" dxfId="591" priority="795">
      <formula>#REF!="Change"</formula>
    </cfRule>
  </conditionalFormatting>
  <conditionalFormatting sqref="D143:D144">
    <cfRule type="expression" priority="800">
      <formula>#REF!=""</formula>
    </cfRule>
    <cfRule type="expression" dxfId="590" priority="801">
      <formula>#REF!="Add"</formula>
    </cfRule>
    <cfRule type="expression" dxfId="589" priority="802">
      <formula>#REF!="Remove"</formula>
    </cfRule>
    <cfRule type="expression" dxfId="588" priority="803">
      <formula>#REF!="Change"</formula>
    </cfRule>
  </conditionalFormatting>
  <conditionalFormatting sqref="D143:D144">
    <cfRule type="expression" priority="796">
      <formula>#REF!=""</formula>
    </cfRule>
    <cfRule type="expression" dxfId="587" priority="797">
      <formula>#REF!="Add"</formula>
    </cfRule>
    <cfRule type="expression" dxfId="586" priority="798">
      <formula>#REF!="Delete"</formula>
    </cfRule>
    <cfRule type="expression" dxfId="585" priority="799">
      <formula>#REF!="Change"</formula>
    </cfRule>
  </conditionalFormatting>
  <conditionalFormatting sqref="H143:H144">
    <cfRule type="expression" dxfId="584" priority="782">
      <formula>#REF!="Delete"</formula>
    </cfRule>
    <cfRule type="expression" dxfId="583" priority="783">
      <formula>#REF!="Add"</formula>
    </cfRule>
    <cfRule type="expression" dxfId="582" priority="784">
      <formula>#REF!="Change"</formula>
    </cfRule>
  </conditionalFormatting>
  <conditionalFormatting sqref="H143:H144">
    <cfRule type="expression" priority="789">
      <formula>#REF!=""</formula>
    </cfRule>
    <cfRule type="expression" dxfId="581" priority="790">
      <formula>#REF!="Add"</formula>
    </cfRule>
    <cfRule type="expression" dxfId="580" priority="791">
      <formula>#REF!="Remove"</formula>
    </cfRule>
    <cfRule type="expression" dxfId="579" priority="792">
      <formula>#REF!="Change"</formula>
    </cfRule>
  </conditionalFormatting>
  <conditionalFormatting sqref="H143:H144">
    <cfRule type="expression" priority="785">
      <formula>#REF!=""</formula>
    </cfRule>
    <cfRule type="expression" dxfId="578" priority="786">
      <formula>#REF!="Add"</formula>
    </cfRule>
    <cfRule type="expression" dxfId="577" priority="787">
      <formula>#REF!="Delete"</formula>
    </cfRule>
    <cfRule type="expression" dxfId="576" priority="788">
      <formula>#REF!="Change"</formula>
    </cfRule>
  </conditionalFormatting>
  <conditionalFormatting sqref="I126">
    <cfRule type="expression" priority="778">
      <formula>#REF!=""</formula>
    </cfRule>
    <cfRule type="expression" dxfId="575" priority="779">
      <formula>#REF!="Add"</formula>
    </cfRule>
    <cfRule type="expression" dxfId="574" priority="780">
      <formula>#REF!="Delete"</formula>
    </cfRule>
    <cfRule type="expression" dxfId="573" priority="781">
      <formula>#REF!="Change"</formula>
    </cfRule>
  </conditionalFormatting>
  <conditionalFormatting sqref="I126">
    <cfRule type="expression" priority="774">
      <formula>#REF!=""</formula>
    </cfRule>
    <cfRule type="expression" dxfId="572" priority="775">
      <formula>#REF!="Add"</formula>
    </cfRule>
    <cfRule type="expression" dxfId="571" priority="776">
      <formula>#REF!="Remove"</formula>
    </cfRule>
    <cfRule type="expression" dxfId="570" priority="777">
      <formula>#REF!="Change"</formula>
    </cfRule>
  </conditionalFormatting>
  <conditionalFormatting sqref="I126">
    <cfRule type="expression" dxfId="569" priority="771">
      <formula>#REF!="Delete"</formula>
    </cfRule>
    <cfRule type="expression" dxfId="568" priority="772">
      <formula>#REF!="Add"</formula>
    </cfRule>
    <cfRule type="expression" dxfId="567" priority="773">
      <formula>#REF!="Change"</formula>
    </cfRule>
  </conditionalFormatting>
  <conditionalFormatting sqref="I126">
    <cfRule type="expression" priority="767">
      <formula>#REF!=""</formula>
    </cfRule>
    <cfRule type="expression" dxfId="566" priority="768">
      <formula>#REF!="Add"</formula>
    </cfRule>
    <cfRule type="expression" dxfId="565" priority="769">
      <formula>#REF!="Delete"</formula>
    </cfRule>
    <cfRule type="expression" dxfId="564" priority="770">
      <formula>#REF!="Change"</formula>
    </cfRule>
  </conditionalFormatting>
  <conditionalFormatting sqref="I126">
    <cfRule type="expression" priority="763">
      <formula>#REF!=""</formula>
    </cfRule>
    <cfRule type="expression" dxfId="563" priority="764">
      <formula>#REF!="Add"</formula>
    </cfRule>
    <cfRule type="expression" dxfId="562" priority="765">
      <formula>#REF!="Remove"</formula>
    </cfRule>
    <cfRule type="expression" dxfId="561" priority="766">
      <formula>#REF!="Change"</formula>
    </cfRule>
  </conditionalFormatting>
  <conditionalFormatting sqref="I126">
    <cfRule type="expression" dxfId="560" priority="760">
      <formula>#REF!="Delete"</formula>
    </cfRule>
    <cfRule type="expression" dxfId="559" priority="761">
      <formula>#REF!="Add"</formula>
    </cfRule>
    <cfRule type="expression" dxfId="558" priority="762">
      <formula>#REF!="Change"</formula>
    </cfRule>
  </conditionalFormatting>
  <conditionalFormatting sqref="B136">
    <cfRule type="expression" priority="756">
      <formula>#REF!=""</formula>
    </cfRule>
    <cfRule type="expression" dxfId="557" priority="757">
      <formula>#REF!="Add"</formula>
    </cfRule>
    <cfRule type="expression" dxfId="556" priority="758">
      <formula>#REF!="Delete"</formula>
    </cfRule>
    <cfRule type="expression" dxfId="555" priority="759">
      <formula>#REF!="Change"</formula>
    </cfRule>
  </conditionalFormatting>
  <conditionalFormatting sqref="B136">
    <cfRule type="expression" dxfId="554" priority="753">
      <formula>#REF!="Delete"</formula>
    </cfRule>
    <cfRule type="expression" dxfId="553" priority="754">
      <formula>#REF!="Add"</formula>
    </cfRule>
    <cfRule type="expression" dxfId="552" priority="755">
      <formula>#REF!="Change"</formula>
    </cfRule>
  </conditionalFormatting>
  <conditionalFormatting sqref="B136">
    <cfRule type="expression" priority="749">
      <formula>#REF!=""</formula>
    </cfRule>
    <cfRule type="expression" dxfId="551" priority="750">
      <formula>#REF!="Add"</formula>
    </cfRule>
    <cfRule type="expression" dxfId="550" priority="751">
      <formula>#REF!="Remove"</formula>
    </cfRule>
    <cfRule type="expression" dxfId="549" priority="752">
      <formula>#REF!="Change"</formula>
    </cfRule>
  </conditionalFormatting>
  <conditionalFormatting sqref="D136">
    <cfRule type="expression" priority="745">
      <formula>#REF!=""</formula>
    </cfRule>
    <cfRule type="expression" dxfId="548" priority="746">
      <formula>#REF!="Add"</formula>
    </cfRule>
    <cfRule type="expression" dxfId="547" priority="747">
      <formula>#REF!="Delete"</formula>
    </cfRule>
    <cfRule type="expression" dxfId="546" priority="748">
      <formula>#REF!="Change"</formula>
    </cfRule>
  </conditionalFormatting>
  <conditionalFormatting sqref="D136">
    <cfRule type="expression" priority="741">
      <formula>#REF!=""</formula>
    </cfRule>
    <cfRule type="expression" dxfId="545" priority="742">
      <formula>#REF!="Add"</formula>
    </cfRule>
    <cfRule type="expression" dxfId="544" priority="743">
      <formula>#REF!="Remove"</formula>
    </cfRule>
    <cfRule type="expression" dxfId="543" priority="744">
      <formula>#REF!="Change"</formula>
    </cfRule>
  </conditionalFormatting>
  <conditionalFormatting sqref="D136">
    <cfRule type="expression" dxfId="542" priority="738">
      <formula>#REF!="Delete"</formula>
    </cfRule>
    <cfRule type="expression" dxfId="541" priority="739">
      <formula>#REF!="Add"</formula>
    </cfRule>
    <cfRule type="expression" dxfId="540" priority="740">
      <formula>#REF!="Change"</formula>
    </cfRule>
  </conditionalFormatting>
  <conditionalFormatting sqref="E136:G136">
    <cfRule type="expression" priority="734">
      <formula>#REF!=""</formula>
    </cfRule>
    <cfRule type="expression" dxfId="539" priority="735">
      <formula>#REF!="Add"</formula>
    </cfRule>
    <cfRule type="expression" dxfId="538" priority="736">
      <formula>#REF!="Delete"</formula>
    </cfRule>
    <cfRule type="expression" dxfId="537" priority="737">
      <formula>#REF!="Change"</formula>
    </cfRule>
  </conditionalFormatting>
  <conditionalFormatting sqref="E136:G136">
    <cfRule type="expression" priority="730">
      <formula>#REF!=""</formula>
    </cfRule>
    <cfRule type="expression" dxfId="536" priority="731">
      <formula>#REF!="Add"</formula>
    </cfRule>
    <cfRule type="expression" dxfId="535" priority="732">
      <formula>#REF!="Remove"</formula>
    </cfRule>
    <cfRule type="expression" dxfId="534" priority="733">
      <formula>#REF!="Change"</formula>
    </cfRule>
  </conditionalFormatting>
  <conditionalFormatting sqref="E136:G136">
    <cfRule type="expression" dxfId="533" priority="727">
      <formula>#REF!="Delete"</formula>
    </cfRule>
    <cfRule type="expression" dxfId="532" priority="728">
      <formula>#REF!="Add"</formula>
    </cfRule>
    <cfRule type="expression" dxfId="531" priority="729">
      <formula>#REF!="Change"</formula>
    </cfRule>
  </conditionalFormatting>
  <conditionalFormatting sqref="C131">
    <cfRule type="expression" priority="723">
      <formula>#REF!=""</formula>
    </cfRule>
    <cfRule type="expression" dxfId="530" priority="724">
      <formula>#REF!="Add"</formula>
    </cfRule>
    <cfRule type="expression" dxfId="529" priority="725">
      <formula>#REF!="Delete"</formula>
    </cfRule>
    <cfRule type="expression" dxfId="528" priority="726">
      <formula>#REF!="Change"</formula>
    </cfRule>
  </conditionalFormatting>
  <conditionalFormatting sqref="C131">
    <cfRule type="expression" priority="719">
      <formula>#REF!=""</formula>
    </cfRule>
    <cfRule type="expression" dxfId="527" priority="720">
      <formula>#REF!="Add"</formula>
    </cfRule>
    <cfRule type="expression" dxfId="526" priority="721">
      <formula>#REF!="Remove"</formula>
    </cfRule>
    <cfRule type="expression" dxfId="525" priority="722">
      <formula>#REF!="Change"</formula>
    </cfRule>
  </conditionalFormatting>
  <conditionalFormatting sqref="C131">
    <cfRule type="expression" dxfId="524" priority="716">
      <formula>#REF!="Delete"</formula>
    </cfRule>
    <cfRule type="expression" dxfId="523" priority="717">
      <formula>#REF!="Add"</formula>
    </cfRule>
    <cfRule type="expression" dxfId="522" priority="718">
      <formula>#REF!="Change"</formula>
    </cfRule>
  </conditionalFormatting>
  <conditionalFormatting sqref="B131">
    <cfRule type="expression" priority="712">
      <formula>#REF!=""</formula>
    </cfRule>
    <cfRule type="expression" dxfId="521" priority="713">
      <formula>#REF!="Add"</formula>
    </cfRule>
    <cfRule type="expression" dxfId="520" priority="714">
      <formula>#REF!="Remove"</formula>
    </cfRule>
    <cfRule type="expression" dxfId="519" priority="715">
      <formula>#REF!="Change"</formula>
    </cfRule>
  </conditionalFormatting>
  <conditionalFormatting sqref="B131">
    <cfRule type="expression" priority="708">
      <formula>#REF!=""</formula>
    </cfRule>
    <cfRule type="expression" dxfId="518" priority="709">
      <formula>#REF!="Add"</formula>
    </cfRule>
    <cfRule type="expression" dxfId="517" priority="710">
      <formula>#REF!="Delete"</formula>
    </cfRule>
    <cfRule type="expression" dxfId="516" priority="711">
      <formula>#REF!="Change"</formula>
    </cfRule>
  </conditionalFormatting>
  <conditionalFormatting sqref="B131">
    <cfRule type="expression" dxfId="515" priority="705">
      <formula>#REF!="Delete"</formula>
    </cfRule>
    <cfRule type="expression" dxfId="514" priority="706">
      <formula>#REF!="Add"</formula>
    </cfRule>
    <cfRule type="expression" dxfId="513" priority="707">
      <formula>#REF!="Change"</formula>
    </cfRule>
  </conditionalFormatting>
  <conditionalFormatting sqref="D131">
    <cfRule type="expression" priority="701">
      <formula>#REF!=""</formula>
    </cfRule>
    <cfRule type="expression" dxfId="512" priority="702">
      <formula>#REF!="Add"</formula>
    </cfRule>
    <cfRule type="expression" dxfId="511" priority="703">
      <formula>#REF!="Remove"</formula>
    </cfRule>
    <cfRule type="expression" dxfId="510" priority="704">
      <formula>#REF!="Change"</formula>
    </cfRule>
  </conditionalFormatting>
  <conditionalFormatting sqref="D131">
    <cfRule type="expression" priority="697">
      <formula>#REF!=""</formula>
    </cfRule>
    <cfRule type="expression" dxfId="509" priority="698">
      <formula>#REF!="Add"</formula>
    </cfRule>
    <cfRule type="expression" dxfId="508" priority="699">
      <formula>#REF!="Delete"</formula>
    </cfRule>
    <cfRule type="expression" dxfId="507" priority="700">
      <formula>#REF!="Change"</formula>
    </cfRule>
  </conditionalFormatting>
  <conditionalFormatting sqref="D131">
    <cfRule type="expression" dxfId="506" priority="694">
      <formula>#REF!="Delete"</formula>
    </cfRule>
    <cfRule type="expression" dxfId="505" priority="695">
      <formula>#REF!="Add"</formula>
    </cfRule>
    <cfRule type="expression" dxfId="504" priority="696">
      <formula>#REF!="Change"</formula>
    </cfRule>
  </conditionalFormatting>
  <conditionalFormatting sqref="G131">
    <cfRule type="expression" priority="690">
      <formula>#REF!=""</formula>
    </cfRule>
    <cfRule type="expression" dxfId="503" priority="691">
      <formula>#REF!="Add"</formula>
    </cfRule>
    <cfRule type="expression" dxfId="502" priority="692">
      <formula>#REF!="Remove"</formula>
    </cfRule>
    <cfRule type="expression" dxfId="501" priority="693">
      <formula>#REF!="Change"</formula>
    </cfRule>
  </conditionalFormatting>
  <conditionalFormatting sqref="G131">
    <cfRule type="expression" priority="686">
      <formula>#REF!=""</formula>
    </cfRule>
    <cfRule type="expression" dxfId="500" priority="687">
      <formula>#REF!="Add"</formula>
    </cfRule>
    <cfRule type="expression" dxfId="499" priority="688">
      <formula>#REF!="Delete"</formula>
    </cfRule>
    <cfRule type="expression" dxfId="498" priority="689">
      <formula>#REF!="Change"</formula>
    </cfRule>
  </conditionalFormatting>
  <conditionalFormatting sqref="G131">
    <cfRule type="expression" dxfId="497" priority="683">
      <formula>#REF!="Delete"</formula>
    </cfRule>
    <cfRule type="expression" dxfId="496" priority="684">
      <formula>#REF!="Add"</formula>
    </cfRule>
    <cfRule type="expression" dxfId="495" priority="685">
      <formula>#REF!="Change"</formula>
    </cfRule>
  </conditionalFormatting>
  <conditionalFormatting sqref="E131:F131">
    <cfRule type="expression" priority="679">
      <formula>#REF!=""</formula>
    </cfRule>
    <cfRule type="expression" dxfId="494" priority="680">
      <formula>#REF!="Add"</formula>
    </cfRule>
    <cfRule type="expression" dxfId="493" priority="681">
      <formula>#REF!="Delete"</formula>
    </cfRule>
    <cfRule type="expression" dxfId="492" priority="682">
      <formula>#REF!="Change"</formula>
    </cfRule>
  </conditionalFormatting>
  <conditionalFormatting sqref="E131:F131">
    <cfRule type="expression" priority="675">
      <formula>#REF!=""</formula>
    </cfRule>
    <cfRule type="expression" dxfId="491" priority="676">
      <formula>#REF!="Add"</formula>
    </cfRule>
    <cfRule type="expression" dxfId="490" priority="677">
      <formula>#REF!="Remove"</formula>
    </cfRule>
    <cfRule type="expression" dxfId="489" priority="678">
      <formula>#REF!="Change"</formula>
    </cfRule>
  </conditionalFormatting>
  <conditionalFormatting sqref="E131:F131">
    <cfRule type="expression" dxfId="488" priority="672">
      <formula>#REF!="Delete"</formula>
    </cfRule>
    <cfRule type="expression" dxfId="487" priority="673">
      <formula>#REF!="Add"</formula>
    </cfRule>
    <cfRule type="expression" dxfId="486" priority="674">
      <formula>#REF!="Change"</formula>
    </cfRule>
  </conditionalFormatting>
  <conditionalFormatting sqref="E41:F42">
    <cfRule type="expression" priority="668">
      <formula>#REF!=""</formula>
    </cfRule>
    <cfRule type="expression" dxfId="485" priority="669">
      <formula>#REF!="Add"</formula>
    </cfRule>
    <cfRule type="expression" dxfId="484" priority="670">
      <formula>#REF!="Delete"</formula>
    </cfRule>
    <cfRule type="expression" dxfId="483" priority="671">
      <formula>#REF!="Change"</formula>
    </cfRule>
  </conditionalFormatting>
  <conditionalFormatting sqref="E41:F42">
    <cfRule type="expression" priority="664">
      <formula>#REF!=""</formula>
    </cfRule>
    <cfRule type="expression" dxfId="482" priority="665">
      <formula>#REF!="Add"</formula>
    </cfRule>
    <cfRule type="expression" dxfId="481" priority="666">
      <formula>#REF!="Remove"</formula>
    </cfRule>
    <cfRule type="expression" dxfId="480" priority="667">
      <formula>#REF!="Change"</formula>
    </cfRule>
  </conditionalFormatting>
  <conditionalFormatting sqref="E41:F42">
    <cfRule type="expression" dxfId="479" priority="661">
      <formula>#REF!="Delete"</formula>
    </cfRule>
    <cfRule type="expression" dxfId="478" priority="662">
      <formula>#REF!="Add"</formula>
    </cfRule>
    <cfRule type="expression" dxfId="477" priority="663">
      <formula>#REF!="Change"</formula>
    </cfRule>
  </conditionalFormatting>
  <conditionalFormatting sqref="G41:G42">
    <cfRule type="expression" priority="657">
      <formula>#REF!=""</formula>
    </cfRule>
    <cfRule type="expression" dxfId="476" priority="658">
      <formula>#REF!="Add"</formula>
    </cfRule>
    <cfRule type="expression" dxfId="475" priority="659">
      <formula>#REF!="Remove"</formula>
    </cfRule>
    <cfRule type="expression" dxfId="474" priority="660">
      <formula>#REF!="Change"</formula>
    </cfRule>
  </conditionalFormatting>
  <conditionalFormatting sqref="G41:G42">
    <cfRule type="expression" priority="653">
      <formula>#REF!=""</formula>
    </cfRule>
    <cfRule type="expression" dxfId="473" priority="654">
      <formula>#REF!="Add"</formula>
    </cfRule>
    <cfRule type="expression" dxfId="472" priority="655">
      <formula>#REF!="Delete"</formula>
    </cfRule>
    <cfRule type="expression" dxfId="471" priority="656">
      <formula>#REF!="Change"</formula>
    </cfRule>
  </conditionalFormatting>
  <conditionalFormatting sqref="G41:G42">
    <cfRule type="expression" dxfId="470" priority="650">
      <formula>#REF!="Delete"</formula>
    </cfRule>
    <cfRule type="expression" dxfId="469" priority="651">
      <formula>#REF!="Add"</formula>
    </cfRule>
    <cfRule type="expression" dxfId="468" priority="652">
      <formula>#REF!="Change"</formula>
    </cfRule>
  </conditionalFormatting>
  <conditionalFormatting sqref="G114">
    <cfRule type="expression" priority="646">
      <formula>#REF!=""</formula>
    </cfRule>
    <cfRule type="expression" dxfId="467" priority="647">
      <formula>#REF!="Add"</formula>
    </cfRule>
    <cfRule type="expression" dxfId="466" priority="648">
      <formula>#REF!="Remove"</formula>
    </cfRule>
    <cfRule type="expression" dxfId="465" priority="649">
      <formula>#REF!="Change"</formula>
    </cfRule>
  </conditionalFormatting>
  <conditionalFormatting sqref="G114">
    <cfRule type="expression" priority="642">
      <formula>#REF!=""</formula>
    </cfRule>
    <cfRule type="expression" dxfId="464" priority="643">
      <formula>#REF!="Add"</formula>
    </cfRule>
    <cfRule type="expression" dxfId="463" priority="644">
      <formula>#REF!="Delete"</formula>
    </cfRule>
    <cfRule type="expression" dxfId="462" priority="645">
      <formula>#REF!="Change"</formula>
    </cfRule>
  </conditionalFormatting>
  <conditionalFormatting sqref="G114">
    <cfRule type="expression" dxfId="461" priority="639">
      <formula>#REF!="Delete"</formula>
    </cfRule>
    <cfRule type="expression" dxfId="460" priority="640">
      <formula>#REF!="Add"</formula>
    </cfRule>
    <cfRule type="expression" dxfId="459" priority="641">
      <formula>#REF!="Change"</formula>
    </cfRule>
  </conditionalFormatting>
  <conditionalFormatting sqref="C209">
    <cfRule type="expression" priority="591">
      <formula>#REF!=""</formula>
    </cfRule>
    <cfRule type="expression" dxfId="458" priority="592">
      <formula>#REF!="Add"</formula>
    </cfRule>
    <cfRule type="expression" dxfId="457" priority="593">
      <formula>#REF!="Delete"</formula>
    </cfRule>
    <cfRule type="expression" dxfId="456" priority="594">
      <formula>#REF!="Change"</formula>
    </cfRule>
  </conditionalFormatting>
  <conditionalFormatting sqref="C209">
    <cfRule type="expression" priority="587">
      <formula>#REF!=""</formula>
    </cfRule>
    <cfRule type="expression" dxfId="455" priority="588">
      <formula>#REF!="Add"</formula>
    </cfRule>
    <cfRule type="expression" dxfId="454" priority="589">
      <formula>#REF!="Remove"</formula>
    </cfRule>
    <cfRule type="expression" dxfId="453" priority="590">
      <formula>#REF!="Change"</formula>
    </cfRule>
  </conditionalFormatting>
  <conditionalFormatting sqref="C209">
    <cfRule type="expression" dxfId="452" priority="584">
      <formula>#REF!="Delete"</formula>
    </cfRule>
    <cfRule type="expression" dxfId="451" priority="585">
      <formula>#REF!="Add"</formula>
    </cfRule>
    <cfRule type="expression" dxfId="450" priority="586">
      <formula>#REF!="Change"</formula>
    </cfRule>
  </conditionalFormatting>
  <conditionalFormatting sqref="E209:F209">
    <cfRule type="expression" priority="580">
      <formula>#REF!=""</formula>
    </cfRule>
    <cfRule type="expression" dxfId="449" priority="581">
      <formula>#REF!="Add"</formula>
    </cfRule>
    <cfRule type="expression" dxfId="448" priority="582">
      <formula>#REF!="Delete"</formula>
    </cfRule>
    <cfRule type="expression" dxfId="447" priority="583">
      <formula>#REF!="Change"</formula>
    </cfRule>
  </conditionalFormatting>
  <conditionalFormatting sqref="E209:F209">
    <cfRule type="expression" priority="576">
      <formula>#REF!=""</formula>
    </cfRule>
    <cfRule type="expression" dxfId="446" priority="577">
      <formula>#REF!="Add"</formula>
    </cfRule>
    <cfRule type="expression" dxfId="445" priority="578">
      <formula>#REF!="Remove"</formula>
    </cfRule>
    <cfRule type="expression" dxfId="444" priority="579">
      <formula>#REF!="Change"</formula>
    </cfRule>
  </conditionalFormatting>
  <conditionalFormatting sqref="E209:F209">
    <cfRule type="expression" dxfId="443" priority="573">
      <formula>#REF!="Delete"</formula>
    </cfRule>
    <cfRule type="expression" dxfId="442" priority="574">
      <formula>#REF!="Add"</formula>
    </cfRule>
    <cfRule type="expression" dxfId="441" priority="575">
      <formula>#REF!="Change"</formula>
    </cfRule>
  </conditionalFormatting>
  <conditionalFormatting sqref="G209">
    <cfRule type="expression" priority="569">
      <formula>#REF!=""</formula>
    </cfRule>
    <cfRule type="expression" dxfId="440" priority="570">
      <formula>#REF!="Add"</formula>
    </cfRule>
    <cfRule type="expression" dxfId="439" priority="571">
      <formula>#REF!="Remove"</formula>
    </cfRule>
    <cfRule type="expression" dxfId="438" priority="572">
      <formula>#REF!="Change"</formula>
    </cfRule>
  </conditionalFormatting>
  <conditionalFormatting sqref="G209">
    <cfRule type="expression" priority="565">
      <formula>#REF!=""</formula>
    </cfRule>
    <cfRule type="expression" dxfId="437" priority="566">
      <formula>#REF!="Add"</formula>
    </cfRule>
    <cfRule type="expression" dxfId="436" priority="567">
      <formula>#REF!="Delete"</formula>
    </cfRule>
    <cfRule type="expression" dxfId="435" priority="568">
      <formula>#REF!="Change"</formula>
    </cfRule>
  </conditionalFormatting>
  <conditionalFormatting sqref="G209">
    <cfRule type="expression" dxfId="434" priority="562">
      <formula>#REF!="Delete"</formula>
    </cfRule>
    <cfRule type="expression" dxfId="433" priority="563">
      <formula>#REF!="Add"</formula>
    </cfRule>
    <cfRule type="expression" dxfId="432" priority="564">
      <formula>#REF!="Change"</formula>
    </cfRule>
  </conditionalFormatting>
  <conditionalFormatting sqref="C210">
    <cfRule type="expression" priority="558">
      <formula>#REF!=""</formula>
    </cfRule>
    <cfRule type="expression" dxfId="431" priority="559">
      <formula>#REF!="Add"</formula>
    </cfRule>
    <cfRule type="expression" dxfId="430" priority="560">
      <formula>#REF!="Delete"</formula>
    </cfRule>
    <cfRule type="expression" dxfId="429" priority="561">
      <formula>#REF!="Change"</formula>
    </cfRule>
  </conditionalFormatting>
  <conditionalFormatting sqref="C210">
    <cfRule type="expression" priority="554">
      <formula>#REF!=""</formula>
    </cfRule>
    <cfRule type="expression" dxfId="428" priority="555">
      <formula>#REF!="Add"</formula>
    </cfRule>
    <cfRule type="expression" dxfId="427" priority="556">
      <formula>#REF!="Remove"</formula>
    </cfRule>
    <cfRule type="expression" dxfId="426" priority="557">
      <formula>#REF!="Change"</formula>
    </cfRule>
  </conditionalFormatting>
  <conditionalFormatting sqref="C210">
    <cfRule type="expression" dxfId="425" priority="551">
      <formula>#REF!="Delete"</formula>
    </cfRule>
    <cfRule type="expression" dxfId="424" priority="552">
      <formula>#REF!="Add"</formula>
    </cfRule>
    <cfRule type="expression" dxfId="423" priority="553">
      <formula>#REF!="Change"</formula>
    </cfRule>
  </conditionalFormatting>
  <conditionalFormatting sqref="D210">
    <cfRule type="expression" dxfId="422" priority="540">
      <formula>#REF!="Delete"</formula>
    </cfRule>
    <cfRule type="expression" dxfId="421" priority="541">
      <formula>#REF!="Add"</formula>
    </cfRule>
    <cfRule type="expression" dxfId="420" priority="542">
      <formula>#REF!="Change"</formula>
    </cfRule>
  </conditionalFormatting>
  <conditionalFormatting sqref="D210">
    <cfRule type="expression" priority="547">
      <formula>#REF!=""</formula>
    </cfRule>
    <cfRule type="expression" dxfId="419" priority="548">
      <formula>#REF!="Add"</formula>
    </cfRule>
    <cfRule type="expression" dxfId="418" priority="549">
      <formula>#REF!="Remove"</formula>
    </cfRule>
    <cfRule type="expression" dxfId="417" priority="550">
      <formula>#REF!="Change"</formula>
    </cfRule>
  </conditionalFormatting>
  <conditionalFormatting sqref="D210">
    <cfRule type="expression" priority="543">
      <formula>#REF!=""</formula>
    </cfRule>
    <cfRule type="expression" dxfId="416" priority="544">
      <formula>#REF!="Add"</formula>
    </cfRule>
    <cfRule type="expression" dxfId="415" priority="545">
      <formula>#REF!="Delete"</formula>
    </cfRule>
    <cfRule type="expression" dxfId="414" priority="546">
      <formula>#REF!="Change"</formula>
    </cfRule>
  </conditionalFormatting>
  <conditionalFormatting sqref="E210:F210">
    <cfRule type="expression" priority="536">
      <formula>#REF!=""</formula>
    </cfRule>
    <cfRule type="expression" dxfId="413" priority="537">
      <formula>#REF!="Add"</formula>
    </cfRule>
    <cfRule type="expression" dxfId="412" priority="538">
      <formula>#REF!="Delete"</formula>
    </cfRule>
    <cfRule type="expression" dxfId="411" priority="539">
      <formula>#REF!="Change"</formula>
    </cfRule>
  </conditionalFormatting>
  <conditionalFormatting sqref="E210:F210">
    <cfRule type="expression" priority="532">
      <formula>#REF!=""</formula>
    </cfRule>
    <cfRule type="expression" dxfId="410" priority="533">
      <formula>#REF!="Add"</formula>
    </cfRule>
    <cfRule type="expression" dxfId="409" priority="534">
      <formula>#REF!="Remove"</formula>
    </cfRule>
    <cfRule type="expression" dxfId="408" priority="535">
      <formula>#REF!="Change"</formula>
    </cfRule>
  </conditionalFormatting>
  <conditionalFormatting sqref="E210:F210">
    <cfRule type="expression" dxfId="407" priority="529">
      <formula>#REF!="Delete"</formula>
    </cfRule>
    <cfRule type="expression" dxfId="406" priority="530">
      <formula>#REF!="Add"</formula>
    </cfRule>
    <cfRule type="expression" dxfId="405" priority="531">
      <formula>#REF!="Change"</formula>
    </cfRule>
  </conditionalFormatting>
  <conditionalFormatting sqref="G210">
    <cfRule type="expression" priority="525">
      <formula>#REF!=""</formula>
    </cfRule>
    <cfRule type="expression" dxfId="404" priority="526">
      <formula>#REF!="Add"</formula>
    </cfRule>
    <cfRule type="expression" dxfId="403" priority="527">
      <formula>#REF!="Remove"</formula>
    </cfRule>
    <cfRule type="expression" dxfId="402" priority="528">
      <formula>#REF!="Change"</formula>
    </cfRule>
  </conditionalFormatting>
  <conditionalFormatting sqref="G210">
    <cfRule type="expression" priority="521">
      <formula>#REF!=""</formula>
    </cfRule>
    <cfRule type="expression" dxfId="401" priority="522">
      <formula>#REF!="Add"</formula>
    </cfRule>
    <cfRule type="expression" dxfId="400" priority="523">
      <formula>#REF!="Delete"</formula>
    </cfRule>
    <cfRule type="expression" dxfId="399" priority="524">
      <formula>#REF!="Change"</formula>
    </cfRule>
  </conditionalFormatting>
  <conditionalFormatting sqref="G210">
    <cfRule type="expression" dxfId="398" priority="518">
      <formula>#REF!="Delete"</formula>
    </cfRule>
    <cfRule type="expression" dxfId="397" priority="519">
      <formula>#REF!="Add"</formula>
    </cfRule>
    <cfRule type="expression" dxfId="396" priority="520">
      <formula>#REF!="Change"</formula>
    </cfRule>
  </conditionalFormatting>
  <conditionalFormatting sqref="H210">
    <cfRule type="expression" priority="514">
      <formula>#REF!=""</formula>
    </cfRule>
    <cfRule type="expression" dxfId="395" priority="515">
      <formula>#REF!="Add"</formula>
    </cfRule>
    <cfRule type="expression" dxfId="394" priority="516">
      <formula>#REF!="Remove"</formula>
    </cfRule>
    <cfRule type="expression" dxfId="393" priority="517">
      <formula>#REF!="Change"</formula>
    </cfRule>
  </conditionalFormatting>
  <conditionalFormatting sqref="H210">
    <cfRule type="expression" priority="510">
      <formula>#REF!=""</formula>
    </cfRule>
    <cfRule type="expression" dxfId="392" priority="511">
      <formula>#REF!="Add"</formula>
    </cfRule>
    <cfRule type="expression" dxfId="391" priority="512">
      <formula>#REF!="Delete"</formula>
    </cfRule>
    <cfRule type="expression" dxfId="390" priority="513">
      <formula>#REF!="Change"</formula>
    </cfRule>
  </conditionalFormatting>
  <conditionalFormatting sqref="H210">
    <cfRule type="expression" dxfId="389" priority="507">
      <formula>#REF!="Delete"</formula>
    </cfRule>
    <cfRule type="expression" dxfId="388" priority="508">
      <formula>#REF!="Add"</formula>
    </cfRule>
    <cfRule type="expression" dxfId="387" priority="509">
      <formula>#REF!="Change"</formula>
    </cfRule>
  </conditionalFormatting>
  <conditionalFormatting sqref="C211">
    <cfRule type="expression" priority="503">
      <formula>#REF!=""</formula>
    </cfRule>
    <cfRule type="expression" dxfId="386" priority="504">
      <formula>#REF!="Add"</formula>
    </cfRule>
    <cfRule type="expression" dxfId="385" priority="505">
      <formula>#REF!="Delete"</formula>
    </cfRule>
    <cfRule type="expression" dxfId="384" priority="506">
      <formula>#REF!="Change"</formula>
    </cfRule>
  </conditionalFormatting>
  <conditionalFormatting sqref="C211">
    <cfRule type="expression" priority="499">
      <formula>#REF!=""</formula>
    </cfRule>
    <cfRule type="expression" dxfId="383" priority="500">
      <formula>#REF!="Add"</formula>
    </cfRule>
    <cfRule type="expression" dxfId="382" priority="501">
      <formula>#REF!="Remove"</formula>
    </cfRule>
    <cfRule type="expression" dxfId="381" priority="502">
      <formula>#REF!="Change"</formula>
    </cfRule>
  </conditionalFormatting>
  <conditionalFormatting sqref="C211">
    <cfRule type="expression" dxfId="380" priority="496">
      <formula>#REF!="Delete"</formula>
    </cfRule>
    <cfRule type="expression" dxfId="379" priority="497">
      <formula>#REF!="Add"</formula>
    </cfRule>
    <cfRule type="expression" dxfId="378" priority="498">
      <formula>#REF!="Change"</formula>
    </cfRule>
  </conditionalFormatting>
  <conditionalFormatting sqref="D211">
    <cfRule type="expression" dxfId="377" priority="485">
      <formula>#REF!="Delete"</formula>
    </cfRule>
    <cfRule type="expression" dxfId="376" priority="486">
      <formula>#REF!="Add"</formula>
    </cfRule>
    <cfRule type="expression" dxfId="375" priority="487">
      <formula>#REF!="Change"</formula>
    </cfRule>
  </conditionalFormatting>
  <conditionalFormatting sqref="D211">
    <cfRule type="expression" priority="492">
      <formula>#REF!=""</formula>
    </cfRule>
    <cfRule type="expression" dxfId="374" priority="493">
      <formula>#REF!="Add"</formula>
    </cfRule>
    <cfRule type="expression" dxfId="373" priority="494">
      <formula>#REF!="Remove"</formula>
    </cfRule>
    <cfRule type="expression" dxfId="372" priority="495">
      <formula>#REF!="Change"</formula>
    </cfRule>
  </conditionalFormatting>
  <conditionalFormatting sqref="D211">
    <cfRule type="expression" priority="488">
      <formula>#REF!=""</formula>
    </cfRule>
    <cfRule type="expression" dxfId="371" priority="489">
      <formula>#REF!="Add"</formula>
    </cfRule>
    <cfRule type="expression" dxfId="370" priority="490">
      <formula>#REF!="Delete"</formula>
    </cfRule>
    <cfRule type="expression" dxfId="369" priority="491">
      <formula>#REF!="Change"</formula>
    </cfRule>
  </conditionalFormatting>
  <conditionalFormatting sqref="D212:D213">
    <cfRule type="expression" dxfId="368" priority="474">
      <formula>#REF!="Delete"</formula>
    </cfRule>
    <cfRule type="expression" dxfId="367" priority="475">
      <formula>#REF!="Add"</formula>
    </cfRule>
    <cfRule type="expression" dxfId="366" priority="476">
      <formula>#REF!="Change"</formula>
    </cfRule>
  </conditionalFormatting>
  <conditionalFormatting sqref="D212:D213">
    <cfRule type="expression" priority="481">
      <formula>#REF!=""</formula>
    </cfRule>
    <cfRule type="expression" dxfId="365" priority="482">
      <formula>#REF!="Add"</formula>
    </cfRule>
    <cfRule type="expression" dxfId="364" priority="483">
      <formula>#REF!="Remove"</formula>
    </cfRule>
    <cfRule type="expression" dxfId="363" priority="484">
      <formula>#REF!="Change"</formula>
    </cfRule>
  </conditionalFormatting>
  <conditionalFormatting sqref="D212:D213">
    <cfRule type="expression" priority="477">
      <formula>#REF!=""</formula>
    </cfRule>
    <cfRule type="expression" dxfId="362" priority="478">
      <formula>#REF!="Add"</formula>
    </cfRule>
    <cfRule type="expression" dxfId="361" priority="479">
      <formula>#REF!="Delete"</formula>
    </cfRule>
    <cfRule type="expression" dxfId="360" priority="480">
      <formula>#REF!="Change"</formula>
    </cfRule>
  </conditionalFormatting>
  <conditionalFormatting sqref="E211:F212">
    <cfRule type="expression" priority="470">
      <formula>#REF!=""</formula>
    </cfRule>
    <cfRule type="expression" dxfId="359" priority="471">
      <formula>#REF!="Add"</formula>
    </cfRule>
    <cfRule type="expression" dxfId="358" priority="472">
      <formula>#REF!="Delete"</formula>
    </cfRule>
    <cfRule type="expression" dxfId="357" priority="473">
      <formula>#REF!="Change"</formula>
    </cfRule>
  </conditionalFormatting>
  <conditionalFormatting sqref="E211:F212">
    <cfRule type="expression" priority="466">
      <formula>#REF!=""</formula>
    </cfRule>
    <cfRule type="expression" dxfId="356" priority="467">
      <formula>#REF!="Add"</formula>
    </cfRule>
    <cfRule type="expression" dxfId="355" priority="468">
      <formula>#REF!="Remove"</formula>
    </cfRule>
    <cfRule type="expression" dxfId="354" priority="469">
      <formula>#REF!="Change"</formula>
    </cfRule>
  </conditionalFormatting>
  <conditionalFormatting sqref="E211:F212">
    <cfRule type="expression" dxfId="353" priority="463">
      <formula>#REF!="Delete"</formula>
    </cfRule>
    <cfRule type="expression" dxfId="352" priority="464">
      <formula>#REF!="Add"</formula>
    </cfRule>
    <cfRule type="expression" dxfId="351" priority="465">
      <formula>#REF!="Change"</formula>
    </cfRule>
  </conditionalFormatting>
  <conditionalFormatting sqref="G211">
    <cfRule type="expression" priority="459">
      <formula>#REF!=""</formula>
    </cfRule>
    <cfRule type="expression" dxfId="350" priority="460">
      <formula>#REF!="Add"</formula>
    </cfRule>
    <cfRule type="expression" dxfId="349" priority="461">
      <formula>#REF!="Remove"</formula>
    </cfRule>
    <cfRule type="expression" dxfId="348" priority="462">
      <formula>#REF!="Change"</formula>
    </cfRule>
  </conditionalFormatting>
  <conditionalFormatting sqref="G211">
    <cfRule type="expression" priority="455">
      <formula>#REF!=""</formula>
    </cfRule>
    <cfRule type="expression" dxfId="347" priority="456">
      <formula>#REF!="Add"</formula>
    </cfRule>
    <cfRule type="expression" dxfId="346" priority="457">
      <formula>#REF!="Delete"</formula>
    </cfRule>
    <cfRule type="expression" dxfId="345" priority="458">
      <formula>#REF!="Change"</formula>
    </cfRule>
  </conditionalFormatting>
  <conditionalFormatting sqref="G211">
    <cfRule type="expression" dxfId="344" priority="452">
      <formula>#REF!="Delete"</formula>
    </cfRule>
    <cfRule type="expression" dxfId="343" priority="453">
      <formula>#REF!="Add"</formula>
    </cfRule>
    <cfRule type="expression" dxfId="342" priority="454">
      <formula>#REF!="Change"</formula>
    </cfRule>
  </conditionalFormatting>
  <conditionalFormatting sqref="G212">
    <cfRule type="expression" priority="448">
      <formula>#REF!=""</formula>
    </cfRule>
    <cfRule type="expression" dxfId="341" priority="449">
      <formula>#REF!="Add"</formula>
    </cfRule>
    <cfRule type="expression" dxfId="340" priority="450">
      <formula>#REF!="Remove"</formula>
    </cfRule>
    <cfRule type="expression" dxfId="339" priority="451">
      <formula>#REF!="Change"</formula>
    </cfRule>
  </conditionalFormatting>
  <conditionalFormatting sqref="G212">
    <cfRule type="expression" priority="444">
      <formula>#REF!=""</formula>
    </cfRule>
    <cfRule type="expression" dxfId="338" priority="445">
      <formula>#REF!="Add"</formula>
    </cfRule>
    <cfRule type="expression" dxfId="337" priority="446">
      <formula>#REF!="Delete"</formula>
    </cfRule>
    <cfRule type="expression" dxfId="336" priority="447">
      <formula>#REF!="Change"</formula>
    </cfRule>
  </conditionalFormatting>
  <conditionalFormatting sqref="G212">
    <cfRule type="expression" dxfId="335" priority="441">
      <formula>#REF!="Delete"</formula>
    </cfRule>
    <cfRule type="expression" dxfId="334" priority="442">
      <formula>#REF!="Add"</formula>
    </cfRule>
    <cfRule type="expression" dxfId="333" priority="443">
      <formula>#REF!="Change"</formula>
    </cfRule>
  </conditionalFormatting>
  <conditionalFormatting sqref="C212:C214">
    <cfRule type="expression" priority="437">
      <formula>#REF!=""</formula>
    </cfRule>
    <cfRule type="expression" dxfId="332" priority="438">
      <formula>#REF!="Add"</formula>
    </cfRule>
    <cfRule type="expression" dxfId="331" priority="439">
      <formula>#REF!="Delete"</formula>
    </cfRule>
    <cfRule type="expression" dxfId="330" priority="440">
      <formula>#REF!="Change"</formula>
    </cfRule>
  </conditionalFormatting>
  <conditionalFormatting sqref="C212:C214">
    <cfRule type="expression" priority="433">
      <formula>#REF!=""</formula>
    </cfRule>
    <cfRule type="expression" dxfId="329" priority="434">
      <formula>#REF!="Add"</formula>
    </cfRule>
    <cfRule type="expression" dxfId="328" priority="435">
      <formula>#REF!="Remove"</formula>
    </cfRule>
    <cfRule type="expression" dxfId="327" priority="436">
      <formula>#REF!="Change"</formula>
    </cfRule>
  </conditionalFormatting>
  <conditionalFormatting sqref="C212:C214">
    <cfRule type="expression" dxfId="326" priority="430">
      <formula>#REF!="Delete"</formula>
    </cfRule>
    <cfRule type="expression" dxfId="325" priority="431">
      <formula>#REF!="Add"</formula>
    </cfRule>
    <cfRule type="expression" dxfId="324" priority="432">
      <formula>#REF!="Change"</formula>
    </cfRule>
  </conditionalFormatting>
  <conditionalFormatting sqref="H212">
    <cfRule type="expression" priority="426">
      <formula>#REF!=""</formula>
    </cfRule>
    <cfRule type="expression" dxfId="323" priority="427">
      <formula>#REF!="Add"</formula>
    </cfRule>
    <cfRule type="expression" dxfId="322" priority="428">
      <formula>#REF!="Remove"</formula>
    </cfRule>
    <cfRule type="expression" dxfId="321" priority="429">
      <formula>#REF!="Change"</formula>
    </cfRule>
  </conditionalFormatting>
  <conditionalFormatting sqref="H212">
    <cfRule type="expression" priority="422">
      <formula>#REF!=""</formula>
    </cfRule>
    <cfRule type="expression" dxfId="320" priority="423">
      <formula>#REF!="Add"</formula>
    </cfRule>
    <cfRule type="expression" dxfId="319" priority="424">
      <formula>#REF!="Delete"</formula>
    </cfRule>
    <cfRule type="expression" dxfId="318" priority="425">
      <formula>#REF!="Change"</formula>
    </cfRule>
  </conditionalFormatting>
  <conditionalFormatting sqref="H212">
    <cfRule type="expression" dxfId="317" priority="419">
      <formula>#REF!="Delete"</formula>
    </cfRule>
    <cfRule type="expression" dxfId="316" priority="420">
      <formula>#REF!="Add"</formula>
    </cfRule>
    <cfRule type="expression" dxfId="315" priority="421">
      <formula>#REF!="Change"</formula>
    </cfRule>
  </conditionalFormatting>
  <conditionalFormatting sqref="E220:G220">
    <cfRule type="expression" priority="415">
      <formula>#REF!=""</formula>
    </cfRule>
    <cfRule type="expression" dxfId="314" priority="416">
      <formula>#REF!="Add"</formula>
    </cfRule>
    <cfRule type="expression" dxfId="313" priority="417">
      <formula>#REF!="Delete"</formula>
    </cfRule>
    <cfRule type="expression" dxfId="312" priority="418">
      <formula>#REF!="Change"</formula>
    </cfRule>
  </conditionalFormatting>
  <conditionalFormatting sqref="E220:G220">
    <cfRule type="expression" priority="411">
      <formula>#REF!=""</formula>
    </cfRule>
    <cfRule type="expression" dxfId="311" priority="412">
      <formula>#REF!="Add"</formula>
    </cfRule>
    <cfRule type="expression" dxfId="310" priority="413">
      <formula>#REF!="Remove"</formula>
    </cfRule>
    <cfRule type="expression" dxfId="309" priority="414">
      <formula>#REF!="Change"</formula>
    </cfRule>
  </conditionalFormatting>
  <conditionalFormatting sqref="E220:G220">
    <cfRule type="expression" dxfId="308" priority="408">
      <formula>#REF!="Delete"</formula>
    </cfRule>
    <cfRule type="expression" dxfId="307" priority="409">
      <formula>#REF!="Add"</formula>
    </cfRule>
    <cfRule type="expression" dxfId="306" priority="410">
      <formula>#REF!="Change"</formula>
    </cfRule>
  </conditionalFormatting>
  <conditionalFormatting sqref="B220">
    <cfRule type="expression" priority="400">
      <formula>#REF!=""</formula>
    </cfRule>
    <cfRule type="expression" dxfId="305" priority="401">
      <formula>#REF!="Add"</formula>
    </cfRule>
    <cfRule type="expression" dxfId="304" priority="402">
      <formula>#REF!="Delete"</formula>
    </cfRule>
    <cfRule type="expression" dxfId="303" priority="403">
      <formula>#REF!="Change"</formula>
    </cfRule>
  </conditionalFormatting>
  <conditionalFormatting sqref="B220">
    <cfRule type="expression" dxfId="302" priority="397">
      <formula>#REF!="Delete"</formula>
    </cfRule>
    <cfRule type="expression" dxfId="301" priority="398">
      <formula>#REF!="Add"</formula>
    </cfRule>
    <cfRule type="expression" dxfId="300" priority="399">
      <formula>#REF!="Change"</formula>
    </cfRule>
  </conditionalFormatting>
  <conditionalFormatting sqref="B220">
    <cfRule type="expression" priority="404">
      <formula>#REF!=""</formula>
    </cfRule>
    <cfRule type="expression" dxfId="299" priority="405">
      <formula>#REF!="Add"</formula>
    </cfRule>
    <cfRule type="expression" dxfId="298" priority="406">
      <formula>#REF!="Remove"</formula>
    </cfRule>
    <cfRule type="expression" dxfId="297" priority="407">
      <formula>#REF!="Change"</formula>
    </cfRule>
  </conditionalFormatting>
  <conditionalFormatting sqref="H223">
    <cfRule type="expression" priority="393">
      <formula>#REF!=""</formula>
    </cfRule>
    <cfRule type="expression" dxfId="296" priority="394">
      <formula>#REF!="Add"</formula>
    </cfRule>
    <cfRule type="expression" dxfId="295" priority="395">
      <formula>#REF!="Delete"</formula>
    </cfRule>
    <cfRule type="expression" dxfId="294" priority="396">
      <formula>#REF!="Change"</formula>
    </cfRule>
  </conditionalFormatting>
  <conditionalFormatting sqref="H223">
    <cfRule type="expression" priority="389">
      <formula>#REF!=""</formula>
    </cfRule>
    <cfRule type="expression" dxfId="293" priority="390">
      <formula>#REF!="Add"</formula>
    </cfRule>
    <cfRule type="expression" dxfId="292" priority="391">
      <formula>#REF!="Remove"</formula>
    </cfRule>
    <cfRule type="expression" dxfId="291" priority="392">
      <formula>#REF!="Change"</formula>
    </cfRule>
  </conditionalFormatting>
  <conditionalFormatting sqref="H223">
    <cfRule type="expression" dxfId="290" priority="386">
      <formula>#REF!="Delete"</formula>
    </cfRule>
    <cfRule type="expression" dxfId="289" priority="387">
      <formula>#REF!="Add"</formula>
    </cfRule>
    <cfRule type="expression" dxfId="288" priority="388">
      <formula>#REF!="Change"</formula>
    </cfRule>
  </conditionalFormatting>
  <conditionalFormatting sqref="E213:G214">
    <cfRule type="expression" priority="382">
      <formula>#REF!=""</formula>
    </cfRule>
    <cfRule type="expression" dxfId="287" priority="383">
      <formula>#REF!="Add"</formula>
    </cfRule>
    <cfRule type="expression" dxfId="286" priority="384">
      <formula>#REF!="Delete"</formula>
    </cfRule>
    <cfRule type="expression" dxfId="285" priority="385">
      <formula>#REF!="Change"</formula>
    </cfRule>
  </conditionalFormatting>
  <conditionalFormatting sqref="E213:G214">
    <cfRule type="expression" priority="378">
      <formula>#REF!=""</formula>
    </cfRule>
    <cfRule type="expression" dxfId="284" priority="379">
      <formula>#REF!="Add"</formula>
    </cfRule>
    <cfRule type="expression" dxfId="283" priority="380">
      <formula>#REF!="Remove"</formula>
    </cfRule>
    <cfRule type="expression" dxfId="282" priority="381">
      <formula>#REF!="Change"</formula>
    </cfRule>
  </conditionalFormatting>
  <conditionalFormatting sqref="E213:G214">
    <cfRule type="expression" dxfId="281" priority="375">
      <formula>#REF!="Delete"</formula>
    </cfRule>
    <cfRule type="expression" dxfId="280" priority="376">
      <formula>#REF!="Add"</formula>
    </cfRule>
    <cfRule type="expression" dxfId="279" priority="377">
      <formula>#REF!="Change"</formula>
    </cfRule>
  </conditionalFormatting>
  <conditionalFormatting sqref="B213:B214">
    <cfRule type="expression" priority="371">
      <formula>#REF!=""</formula>
    </cfRule>
    <cfRule type="expression" dxfId="278" priority="372">
      <formula>#REF!="Add"</formula>
    </cfRule>
    <cfRule type="expression" dxfId="277" priority="373">
      <formula>#REF!="Delete"</formula>
    </cfRule>
    <cfRule type="expression" dxfId="276" priority="374">
      <formula>#REF!="Change"</formula>
    </cfRule>
  </conditionalFormatting>
  <conditionalFormatting sqref="B213:B214">
    <cfRule type="expression" priority="367">
      <formula>#REF!=""</formula>
    </cfRule>
    <cfRule type="expression" dxfId="275" priority="368">
      <formula>#REF!="Add"</formula>
    </cfRule>
    <cfRule type="expression" dxfId="274" priority="369">
      <formula>#REF!="Remove"</formula>
    </cfRule>
    <cfRule type="expression" dxfId="273" priority="370">
      <formula>#REF!="Change"</formula>
    </cfRule>
  </conditionalFormatting>
  <conditionalFormatting sqref="B213:B214">
    <cfRule type="expression" dxfId="272" priority="364">
      <formula>#REF!="Delete"</formula>
    </cfRule>
    <cfRule type="expression" dxfId="271" priority="365">
      <formula>#REF!="Add"</formula>
    </cfRule>
    <cfRule type="expression" dxfId="270" priority="366">
      <formula>#REF!="Change"</formula>
    </cfRule>
  </conditionalFormatting>
  <conditionalFormatting sqref="H213:H214">
    <cfRule type="expression" priority="360">
      <formula>#REF!=""</formula>
    </cfRule>
    <cfRule type="expression" dxfId="269" priority="361">
      <formula>#REF!="Add"</formula>
    </cfRule>
    <cfRule type="expression" dxfId="268" priority="362">
      <formula>#REF!="Delete"</formula>
    </cfRule>
    <cfRule type="expression" dxfId="267" priority="363">
      <formula>#REF!="Change"</formula>
    </cfRule>
  </conditionalFormatting>
  <conditionalFormatting sqref="H213:H214">
    <cfRule type="expression" priority="356">
      <formula>#REF!=""</formula>
    </cfRule>
    <cfRule type="expression" dxfId="266" priority="357">
      <formula>#REF!="Add"</formula>
    </cfRule>
    <cfRule type="expression" dxfId="265" priority="358">
      <formula>#REF!="Remove"</formula>
    </cfRule>
    <cfRule type="expression" dxfId="264" priority="359">
      <formula>#REF!="Change"</formula>
    </cfRule>
  </conditionalFormatting>
  <conditionalFormatting sqref="H213:H214">
    <cfRule type="expression" dxfId="263" priority="353">
      <formula>#REF!="Delete"</formula>
    </cfRule>
    <cfRule type="expression" dxfId="262" priority="354">
      <formula>#REF!="Add"</formula>
    </cfRule>
    <cfRule type="expression" dxfId="261" priority="355">
      <formula>#REF!="Change"</formula>
    </cfRule>
  </conditionalFormatting>
  <conditionalFormatting sqref="I214">
    <cfRule type="expression" priority="349">
      <formula>#REF!=""</formula>
    </cfRule>
    <cfRule type="expression" dxfId="260" priority="350">
      <formula>#REF!="Add"</formula>
    </cfRule>
    <cfRule type="expression" dxfId="259" priority="351">
      <formula>#REF!="Delete"</formula>
    </cfRule>
    <cfRule type="expression" dxfId="258" priority="352">
      <formula>#REF!="Change"</formula>
    </cfRule>
  </conditionalFormatting>
  <conditionalFormatting sqref="I214">
    <cfRule type="expression" priority="345">
      <formula>#REF!=""</formula>
    </cfRule>
    <cfRule type="expression" dxfId="257" priority="346">
      <formula>#REF!="Add"</formula>
    </cfRule>
    <cfRule type="expression" dxfId="256" priority="347">
      <formula>#REF!="Remove"</formula>
    </cfRule>
    <cfRule type="expression" dxfId="255" priority="348">
      <formula>#REF!="Change"</formula>
    </cfRule>
  </conditionalFormatting>
  <conditionalFormatting sqref="I214">
    <cfRule type="expression" dxfId="254" priority="342">
      <formula>#REF!="Delete"</formula>
    </cfRule>
    <cfRule type="expression" dxfId="253" priority="343">
      <formula>#REF!="Add"</formula>
    </cfRule>
    <cfRule type="expression" dxfId="252" priority="344">
      <formula>#REF!="Change"</formula>
    </cfRule>
  </conditionalFormatting>
  <conditionalFormatting sqref="F241">
    <cfRule type="expression" priority="338">
      <formula>#REF!=""</formula>
    </cfRule>
    <cfRule type="expression" dxfId="251" priority="339">
      <formula>#REF!="Add"</formula>
    </cfRule>
    <cfRule type="expression" dxfId="250" priority="340">
      <formula>#REF!="Delete"</formula>
    </cfRule>
    <cfRule type="expression" dxfId="249" priority="341">
      <formula>#REF!="Change"</formula>
    </cfRule>
  </conditionalFormatting>
  <conditionalFormatting sqref="F241">
    <cfRule type="expression" priority="334">
      <formula>#REF!=""</formula>
    </cfRule>
    <cfRule type="expression" dxfId="248" priority="335">
      <formula>#REF!="Add"</formula>
    </cfRule>
    <cfRule type="expression" dxfId="247" priority="336">
      <formula>#REF!="Remove"</formula>
    </cfRule>
    <cfRule type="expression" dxfId="246" priority="337">
      <formula>#REF!="Change"</formula>
    </cfRule>
  </conditionalFormatting>
  <conditionalFormatting sqref="F241">
    <cfRule type="expression" dxfId="245" priority="331">
      <formula>#REF!="Delete"</formula>
    </cfRule>
    <cfRule type="expression" dxfId="244" priority="332">
      <formula>#REF!="Add"</formula>
    </cfRule>
    <cfRule type="expression" dxfId="243" priority="333">
      <formula>#REF!="Change"</formula>
    </cfRule>
  </conditionalFormatting>
  <conditionalFormatting sqref="E241">
    <cfRule type="expression" priority="327">
      <formula>#REF!=""</formula>
    </cfRule>
    <cfRule type="expression" dxfId="242" priority="328">
      <formula>#REF!="Add"</formula>
    </cfRule>
    <cfRule type="expression" dxfId="241" priority="329">
      <formula>#REF!="Delete"</formula>
    </cfRule>
    <cfRule type="expression" dxfId="240" priority="330">
      <formula>#REF!="Change"</formula>
    </cfRule>
  </conditionalFormatting>
  <conditionalFormatting sqref="E241">
    <cfRule type="expression" priority="323">
      <formula>#REF!=""</formula>
    </cfRule>
    <cfRule type="expression" dxfId="239" priority="324">
      <formula>#REF!="Add"</formula>
    </cfRule>
    <cfRule type="expression" dxfId="238" priority="325">
      <formula>#REF!="Remove"</formula>
    </cfRule>
    <cfRule type="expression" dxfId="237" priority="326">
      <formula>#REF!="Change"</formula>
    </cfRule>
  </conditionalFormatting>
  <conditionalFormatting sqref="E241">
    <cfRule type="expression" dxfId="236" priority="320">
      <formula>#REF!="Delete"</formula>
    </cfRule>
    <cfRule type="expression" dxfId="235" priority="321">
      <formula>#REF!="Add"</formula>
    </cfRule>
    <cfRule type="expression" dxfId="234" priority="322">
      <formula>#REF!="Change"</formula>
    </cfRule>
  </conditionalFormatting>
  <conditionalFormatting sqref="G241">
    <cfRule type="expression" priority="316">
      <formula>#REF!=""</formula>
    </cfRule>
    <cfRule type="expression" dxfId="233" priority="317">
      <formula>#REF!="Add"</formula>
    </cfRule>
    <cfRule type="expression" dxfId="232" priority="318">
      <formula>#REF!="Delete"</formula>
    </cfRule>
    <cfRule type="expression" dxfId="231" priority="319">
      <formula>#REF!="Change"</formula>
    </cfRule>
  </conditionalFormatting>
  <conditionalFormatting sqref="G241">
    <cfRule type="expression" priority="312">
      <formula>#REF!=""</formula>
    </cfRule>
    <cfRule type="expression" dxfId="230" priority="313">
      <formula>#REF!="Add"</formula>
    </cfRule>
    <cfRule type="expression" dxfId="229" priority="314">
      <formula>#REF!="Remove"</formula>
    </cfRule>
    <cfRule type="expression" dxfId="228" priority="315">
      <formula>#REF!="Change"</formula>
    </cfRule>
  </conditionalFormatting>
  <conditionalFormatting sqref="G241">
    <cfRule type="expression" dxfId="227" priority="309">
      <formula>#REF!="Delete"</formula>
    </cfRule>
    <cfRule type="expression" dxfId="226" priority="310">
      <formula>#REF!="Add"</formula>
    </cfRule>
    <cfRule type="expression" dxfId="225" priority="311">
      <formula>#REF!="Change"</formula>
    </cfRule>
  </conditionalFormatting>
  <conditionalFormatting sqref="H171">
    <cfRule type="expression" priority="305">
      <formula>#REF!=""</formula>
    </cfRule>
    <cfRule type="expression" dxfId="224" priority="306">
      <formula>#REF!="Add"</formula>
    </cfRule>
    <cfRule type="expression" dxfId="223" priority="307">
      <formula>#REF!="Remove"</formula>
    </cfRule>
    <cfRule type="expression" dxfId="222" priority="308">
      <formula>#REF!="Change"</formula>
    </cfRule>
  </conditionalFormatting>
  <conditionalFormatting sqref="H171">
    <cfRule type="expression" priority="301">
      <formula>#REF!=""</formula>
    </cfRule>
    <cfRule type="expression" dxfId="221" priority="302">
      <formula>#REF!="Add"</formula>
    </cfRule>
    <cfRule type="expression" dxfId="220" priority="303">
      <formula>#REF!="Delete"</formula>
    </cfRule>
    <cfRule type="expression" dxfId="219" priority="304">
      <formula>#REF!="Change"</formula>
    </cfRule>
  </conditionalFormatting>
  <conditionalFormatting sqref="H171">
    <cfRule type="expression" dxfId="218" priority="298">
      <formula>#REF!="Delete"</formula>
    </cfRule>
    <cfRule type="expression" dxfId="217" priority="299">
      <formula>#REF!="Add"</formula>
    </cfRule>
    <cfRule type="expression" dxfId="216" priority="300">
      <formula>#REF!="Change"</formula>
    </cfRule>
  </conditionalFormatting>
  <conditionalFormatting sqref="C42">
    <cfRule type="expression" priority="294">
      <formula>#REF!=""</formula>
    </cfRule>
    <cfRule type="expression" dxfId="215" priority="295">
      <formula>#REF!="Add"</formula>
    </cfRule>
    <cfRule type="expression" dxfId="214" priority="296">
      <formula>#REF!="Remove"</formula>
    </cfRule>
    <cfRule type="expression" dxfId="213" priority="297">
      <formula>#REF!="Change"</formula>
    </cfRule>
  </conditionalFormatting>
  <conditionalFormatting sqref="C42">
    <cfRule type="expression" priority="290">
      <formula>#REF!=""</formula>
    </cfRule>
    <cfRule type="expression" dxfId="212" priority="291">
      <formula>#REF!="Add"</formula>
    </cfRule>
    <cfRule type="expression" dxfId="211" priority="292">
      <formula>#REF!="Delete"</formula>
    </cfRule>
    <cfRule type="expression" dxfId="210" priority="293">
      <formula>#REF!="Change"</formula>
    </cfRule>
  </conditionalFormatting>
  <conditionalFormatting sqref="C42">
    <cfRule type="expression" dxfId="209" priority="287">
      <formula>#REF!="Delete"</formula>
    </cfRule>
    <cfRule type="expression" dxfId="208" priority="288">
      <formula>#REF!="Add"</formula>
    </cfRule>
    <cfRule type="expression" dxfId="207" priority="289">
      <formula>#REF!="Change"</formula>
    </cfRule>
  </conditionalFormatting>
  <conditionalFormatting sqref="I42">
    <cfRule type="expression" priority="283">
      <formula>#REF!=""</formula>
    </cfRule>
    <cfRule type="expression" dxfId="206" priority="284">
      <formula>#REF!="Add"</formula>
    </cfRule>
    <cfRule type="expression" dxfId="205" priority="285">
      <formula>#REF!="Delete"</formula>
    </cfRule>
    <cfRule type="expression" dxfId="204" priority="286">
      <formula>#REF!="Change"</formula>
    </cfRule>
  </conditionalFormatting>
  <conditionalFormatting sqref="I42">
    <cfRule type="expression" priority="279">
      <formula>#REF!=""</formula>
    </cfRule>
    <cfRule type="expression" dxfId="203" priority="280">
      <formula>#REF!="Add"</formula>
    </cfRule>
    <cfRule type="expression" dxfId="202" priority="281">
      <formula>#REF!="Remove"</formula>
    </cfRule>
    <cfRule type="expression" dxfId="201" priority="282">
      <formula>#REF!="Change"</formula>
    </cfRule>
  </conditionalFormatting>
  <conditionalFormatting sqref="I42">
    <cfRule type="expression" dxfId="200" priority="276">
      <formula>#REF!="Delete"</formula>
    </cfRule>
    <cfRule type="expression" dxfId="199" priority="277">
      <formula>#REF!="Add"</formula>
    </cfRule>
    <cfRule type="expression" dxfId="198" priority="278">
      <formula>#REF!="Change"</formula>
    </cfRule>
  </conditionalFormatting>
  <conditionalFormatting sqref="I241">
    <cfRule type="expression" priority="272">
      <formula>#REF!=""</formula>
    </cfRule>
    <cfRule type="expression" dxfId="197" priority="273">
      <formula>#REF!="Add"</formula>
    </cfRule>
    <cfRule type="expression" dxfId="196" priority="274">
      <formula>#REF!="Delete"</formula>
    </cfRule>
    <cfRule type="expression" dxfId="195" priority="275">
      <formula>#REF!="Change"</formula>
    </cfRule>
  </conditionalFormatting>
  <conditionalFormatting sqref="I241">
    <cfRule type="expression" priority="268">
      <formula>#REF!=""</formula>
    </cfRule>
    <cfRule type="expression" dxfId="194" priority="269">
      <formula>#REF!="Add"</formula>
    </cfRule>
    <cfRule type="expression" dxfId="193" priority="270">
      <formula>#REF!="Remove"</formula>
    </cfRule>
    <cfRule type="expression" dxfId="192" priority="271">
      <formula>#REF!="Change"</formula>
    </cfRule>
  </conditionalFormatting>
  <conditionalFormatting sqref="I241">
    <cfRule type="expression" dxfId="191" priority="265">
      <formula>#REF!="Delete"</formula>
    </cfRule>
    <cfRule type="expression" dxfId="190" priority="266">
      <formula>#REF!="Add"</formula>
    </cfRule>
    <cfRule type="expression" dxfId="189" priority="267">
      <formula>#REF!="Change"</formula>
    </cfRule>
  </conditionalFormatting>
  <conditionalFormatting sqref="H42">
    <cfRule type="expression" priority="261">
      <formula>#REF!=""</formula>
    </cfRule>
    <cfRule type="expression" dxfId="188" priority="262">
      <formula>#REF!="Add"</formula>
    </cfRule>
    <cfRule type="expression" dxfId="187" priority="263">
      <formula>#REF!="Remove"</formula>
    </cfRule>
    <cfRule type="expression" dxfId="186" priority="264">
      <formula>#REF!="Change"</formula>
    </cfRule>
  </conditionalFormatting>
  <conditionalFormatting sqref="H42">
    <cfRule type="expression" priority="257">
      <formula>#REF!=""</formula>
    </cfRule>
    <cfRule type="expression" dxfId="185" priority="258">
      <formula>#REF!="Add"</formula>
    </cfRule>
    <cfRule type="expression" dxfId="184" priority="259">
      <formula>#REF!="Delete"</formula>
    </cfRule>
    <cfRule type="expression" dxfId="183" priority="260">
      <formula>#REF!="Change"</formula>
    </cfRule>
  </conditionalFormatting>
  <conditionalFormatting sqref="H42">
    <cfRule type="expression" dxfId="182" priority="254">
      <formula>#REF!="Delete"</formula>
    </cfRule>
    <cfRule type="expression" dxfId="181" priority="255">
      <formula>#REF!="Add"</formula>
    </cfRule>
    <cfRule type="expression" dxfId="180" priority="256">
      <formula>#REF!="Change"</formula>
    </cfRule>
  </conditionalFormatting>
  <conditionalFormatting sqref="H241">
    <cfRule type="expression" dxfId="179" priority="243">
      <formula>#REF!="Delete"</formula>
    </cfRule>
    <cfRule type="expression" dxfId="178" priority="244">
      <formula>#REF!="Add"</formula>
    </cfRule>
    <cfRule type="expression" dxfId="177" priority="245">
      <formula>#REF!="Change"</formula>
    </cfRule>
  </conditionalFormatting>
  <conditionalFormatting sqref="H241">
    <cfRule type="expression" priority="250">
      <formula>#REF!=""</formula>
    </cfRule>
    <cfRule type="expression" dxfId="176" priority="251">
      <formula>#REF!="Add"</formula>
    </cfRule>
    <cfRule type="expression" dxfId="175" priority="252">
      <formula>#REF!="Remove"</formula>
    </cfRule>
    <cfRule type="expression" dxfId="174" priority="253">
      <formula>#REF!="Change"</formula>
    </cfRule>
  </conditionalFormatting>
  <conditionalFormatting sqref="H241">
    <cfRule type="expression" priority="246">
      <formula>#REF!=""</formula>
    </cfRule>
    <cfRule type="expression" dxfId="173" priority="247">
      <formula>#REF!="Add"</formula>
    </cfRule>
    <cfRule type="expression" dxfId="172" priority="248">
      <formula>#REF!="Delete"</formula>
    </cfRule>
    <cfRule type="expression" dxfId="171" priority="249">
      <formula>#REF!="Change"</formula>
    </cfRule>
  </conditionalFormatting>
  <conditionalFormatting sqref="I252">
    <cfRule type="expression" dxfId="170" priority="232">
      <formula>#REF!="Delete"</formula>
    </cfRule>
    <cfRule type="expression" dxfId="169" priority="233">
      <formula>#REF!="Add"</formula>
    </cfRule>
    <cfRule type="expression" dxfId="168" priority="234">
      <formula>#REF!="Change"</formula>
    </cfRule>
  </conditionalFormatting>
  <conditionalFormatting sqref="I252">
    <cfRule type="expression" priority="228">
      <formula>#REF!=""</formula>
    </cfRule>
    <cfRule type="expression" dxfId="167" priority="229">
      <formula>#REF!="Add"</formula>
    </cfRule>
    <cfRule type="expression" dxfId="166" priority="230">
      <formula>#REF!="Delete"</formula>
    </cfRule>
    <cfRule type="expression" dxfId="165" priority="231">
      <formula>#REF!="Change"</formula>
    </cfRule>
  </conditionalFormatting>
  <conditionalFormatting sqref="I252">
    <cfRule type="expression" priority="224">
      <formula>#REF!=""</formula>
    </cfRule>
    <cfRule type="expression" dxfId="164" priority="225">
      <formula>#REF!="Add"</formula>
    </cfRule>
    <cfRule type="expression" dxfId="163" priority="226">
      <formula>#REF!="Remove"</formula>
    </cfRule>
    <cfRule type="expression" dxfId="162" priority="227">
      <formula>#REF!="Change"</formula>
    </cfRule>
  </conditionalFormatting>
  <conditionalFormatting sqref="I252">
    <cfRule type="expression" dxfId="161" priority="221">
      <formula>#REF!="Delete"</formula>
    </cfRule>
    <cfRule type="expression" dxfId="160" priority="222">
      <formula>#REF!="Add"</formula>
    </cfRule>
    <cfRule type="expression" dxfId="159" priority="223">
      <formula>#REF!="Change"</formula>
    </cfRule>
  </conditionalFormatting>
  <conditionalFormatting sqref="I252">
    <cfRule type="expression" priority="239">
      <formula>#REF!=""</formula>
    </cfRule>
    <cfRule type="expression" dxfId="158" priority="240">
      <formula>#REF!="Add"</formula>
    </cfRule>
    <cfRule type="expression" dxfId="157" priority="241">
      <formula>#REF!="Delete"</formula>
    </cfRule>
    <cfRule type="expression" dxfId="156" priority="242">
      <formula>#REF!="Change"</formula>
    </cfRule>
  </conditionalFormatting>
  <conditionalFormatting sqref="I252">
    <cfRule type="expression" priority="235">
      <formula>#REF!=""</formula>
    </cfRule>
    <cfRule type="expression" dxfId="155" priority="236">
      <formula>#REF!="Add"</formula>
    </cfRule>
    <cfRule type="expression" dxfId="154" priority="237">
      <formula>#REF!="Remove"</formula>
    </cfRule>
    <cfRule type="expression" dxfId="153" priority="238">
      <formula>#REF!="Change"</formula>
    </cfRule>
  </conditionalFormatting>
  <conditionalFormatting sqref="H247">
    <cfRule type="expression" priority="217">
      <formula>#REF!=""</formula>
    </cfRule>
    <cfRule type="expression" dxfId="152" priority="218">
      <formula>#REF!="Add"</formula>
    </cfRule>
    <cfRule type="expression" dxfId="151" priority="219">
      <formula>#REF!="Delete"</formula>
    </cfRule>
    <cfRule type="expression" dxfId="150" priority="220">
      <formula>#REF!="Change"</formula>
    </cfRule>
  </conditionalFormatting>
  <conditionalFormatting sqref="H247">
    <cfRule type="expression" priority="213">
      <formula>#REF!=""</formula>
    </cfRule>
    <cfRule type="expression" dxfId="149" priority="214">
      <formula>#REF!="Add"</formula>
    </cfRule>
    <cfRule type="expression" dxfId="148" priority="215">
      <formula>#REF!="Remove"</formula>
    </cfRule>
    <cfRule type="expression" dxfId="147" priority="216">
      <formula>#REF!="Change"</formula>
    </cfRule>
  </conditionalFormatting>
  <conditionalFormatting sqref="H247">
    <cfRule type="expression" dxfId="146" priority="210">
      <formula>#REF!="Delete"</formula>
    </cfRule>
    <cfRule type="expression" dxfId="145" priority="211">
      <formula>#REF!="Add"</formula>
    </cfRule>
    <cfRule type="expression" dxfId="144" priority="212">
      <formula>#REF!="Change"</formula>
    </cfRule>
  </conditionalFormatting>
  <conditionalFormatting sqref="C138">
    <cfRule type="expression" priority="206">
      <formula>#REF!=""</formula>
    </cfRule>
    <cfRule type="expression" dxfId="143" priority="207">
      <formula>#REF!="Add"</formula>
    </cfRule>
    <cfRule type="expression" dxfId="142" priority="208">
      <formula>#REF!="Remove"</formula>
    </cfRule>
    <cfRule type="expression" dxfId="141" priority="209">
      <formula>#REF!="Change"</formula>
    </cfRule>
  </conditionalFormatting>
  <conditionalFormatting sqref="C138">
    <cfRule type="expression" dxfId="140" priority="199">
      <formula>#REF!="Delete"</formula>
    </cfRule>
    <cfRule type="expression" dxfId="139" priority="200">
      <formula>#REF!="Add"</formula>
    </cfRule>
    <cfRule type="expression" dxfId="138" priority="201">
      <formula>#REF!="Change"</formula>
    </cfRule>
  </conditionalFormatting>
  <conditionalFormatting sqref="C138">
    <cfRule type="expression" priority="202">
      <formula>#REF!=""</formula>
    </cfRule>
    <cfRule type="expression" dxfId="137" priority="203">
      <formula>#REF!="Add"</formula>
    </cfRule>
    <cfRule type="expression" dxfId="136" priority="204">
      <formula>#REF!="Delete"</formula>
    </cfRule>
    <cfRule type="expression" dxfId="135" priority="205">
      <formula>#REF!="Change"</formula>
    </cfRule>
  </conditionalFormatting>
  <conditionalFormatting sqref="B138">
    <cfRule type="expression" priority="195">
      <formula>#REF!=""</formula>
    </cfRule>
    <cfRule type="expression" dxfId="134" priority="196">
      <formula>#REF!="Add"</formula>
    </cfRule>
    <cfRule type="expression" dxfId="133" priority="197">
      <formula>#REF!="Remove"</formula>
    </cfRule>
    <cfRule type="expression" dxfId="132" priority="198">
      <formula>#REF!="Change"</formula>
    </cfRule>
  </conditionalFormatting>
  <conditionalFormatting sqref="B138">
    <cfRule type="expression" priority="191">
      <formula>#REF!=""</formula>
    </cfRule>
    <cfRule type="expression" dxfId="131" priority="192">
      <formula>#REF!="Add"</formula>
    </cfRule>
    <cfRule type="expression" dxfId="130" priority="193">
      <formula>#REF!="Delete"</formula>
    </cfRule>
    <cfRule type="expression" dxfId="129" priority="194">
      <formula>#REF!="Change"</formula>
    </cfRule>
  </conditionalFormatting>
  <conditionalFormatting sqref="B138">
    <cfRule type="expression" dxfId="128" priority="188">
      <formula>#REF!="Delete"</formula>
    </cfRule>
    <cfRule type="expression" dxfId="127" priority="189">
      <formula>#REF!="Add"</formula>
    </cfRule>
    <cfRule type="expression" dxfId="126" priority="190">
      <formula>#REF!="Change"</formula>
    </cfRule>
  </conditionalFormatting>
  <conditionalFormatting sqref="E138">
    <cfRule type="expression" priority="184">
      <formula>#REF!=""</formula>
    </cfRule>
    <cfRule type="expression" dxfId="125" priority="185">
      <formula>#REF!="Add"</formula>
    </cfRule>
    <cfRule type="expression" dxfId="124" priority="186">
      <formula>#REF!="Delete"</formula>
    </cfRule>
    <cfRule type="expression" dxfId="123" priority="187">
      <formula>#REF!="Change"</formula>
    </cfRule>
  </conditionalFormatting>
  <conditionalFormatting sqref="E138">
    <cfRule type="expression" priority="180">
      <formula>#REF!=""</formula>
    </cfRule>
    <cfRule type="expression" dxfId="122" priority="181">
      <formula>#REF!="Add"</formula>
    </cfRule>
    <cfRule type="expression" dxfId="121" priority="182">
      <formula>#REF!="Remove"</formula>
    </cfRule>
    <cfRule type="expression" dxfId="120" priority="183">
      <formula>#REF!="Change"</formula>
    </cfRule>
  </conditionalFormatting>
  <conditionalFormatting sqref="E138">
    <cfRule type="expression" dxfId="119" priority="177">
      <formula>#REF!="Delete"</formula>
    </cfRule>
    <cfRule type="expression" dxfId="118" priority="178">
      <formula>#REF!="Add"</formula>
    </cfRule>
    <cfRule type="expression" dxfId="117" priority="179">
      <formula>#REF!="Change"</formula>
    </cfRule>
  </conditionalFormatting>
  <conditionalFormatting sqref="F138">
    <cfRule type="expression" priority="173">
      <formula>#REF!=""</formula>
    </cfRule>
    <cfRule type="expression" dxfId="116" priority="174">
      <formula>#REF!="Add"</formula>
    </cfRule>
    <cfRule type="expression" dxfId="115" priority="175">
      <formula>#REF!="Delete"</formula>
    </cfRule>
    <cfRule type="expression" dxfId="114" priority="176">
      <formula>#REF!="Change"</formula>
    </cfRule>
  </conditionalFormatting>
  <conditionalFormatting sqref="F138">
    <cfRule type="expression" priority="169">
      <formula>#REF!=""</formula>
    </cfRule>
    <cfRule type="expression" dxfId="113" priority="170">
      <formula>#REF!="Add"</formula>
    </cfRule>
    <cfRule type="expression" dxfId="112" priority="171">
      <formula>#REF!="Remove"</formula>
    </cfRule>
    <cfRule type="expression" dxfId="111" priority="172">
      <formula>#REF!="Change"</formula>
    </cfRule>
  </conditionalFormatting>
  <conditionalFormatting sqref="F138">
    <cfRule type="expression" dxfId="110" priority="166">
      <formula>#REF!="Delete"</formula>
    </cfRule>
    <cfRule type="expression" dxfId="109" priority="167">
      <formula>#REF!="Add"</formula>
    </cfRule>
    <cfRule type="expression" dxfId="108" priority="168">
      <formula>#REF!="Change"</formula>
    </cfRule>
  </conditionalFormatting>
  <conditionalFormatting sqref="G138">
    <cfRule type="expression" priority="162">
      <formula>#REF!=""</formula>
    </cfRule>
    <cfRule type="expression" dxfId="107" priority="163">
      <formula>#REF!="Add"</formula>
    </cfRule>
    <cfRule type="expression" dxfId="106" priority="164">
      <formula>#REF!="Delete"</formula>
    </cfRule>
    <cfRule type="expression" dxfId="105" priority="165">
      <formula>#REF!="Change"</formula>
    </cfRule>
  </conditionalFormatting>
  <conditionalFormatting sqref="G138">
    <cfRule type="expression" priority="158">
      <formula>#REF!=""</formula>
    </cfRule>
    <cfRule type="expression" dxfId="104" priority="159">
      <formula>#REF!="Add"</formula>
    </cfRule>
    <cfRule type="expression" dxfId="103" priority="160">
      <formula>#REF!="Remove"</formula>
    </cfRule>
    <cfRule type="expression" dxfId="102" priority="161">
      <formula>#REF!="Change"</formula>
    </cfRule>
  </conditionalFormatting>
  <conditionalFormatting sqref="G138">
    <cfRule type="expression" dxfId="101" priority="155">
      <formula>#REF!="Delete"</formula>
    </cfRule>
    <cfRule type="expression" dxfId="100" priority="156">
      <formula>#REF!="Add"</formula>
    </cfRule>
    <cfRule type="expression" dxfId="99" priority="157">
      <formula>#REF!="Change"</formula>
    </cfRule>
  </conditionalFormatting>
  <conditionalFormatting sqref="I138">
    <cfRule type="expression" priority="151">
      <formula>#REF!=""</formula>
    </cfRule>
    <cfRule type="expression" dxfId="98" priority="152">
      <formula>#REF!="Add"</formula>
    </cfRule>
    <cfRule type="expression" dxfId="97" priority="153">
      <formula>#REF!="Delete"</formula>
    </cfRule>
    <cfRule type="expression" dxfId="96" priority="154">
      <formula>#REF!="Change"</formula>
    </cfRule>
  </conditionalFormatting>
  <conditionalFormatting sqref="I138">
    <cfRule type="expression" priority="147">
      <formula>#REF!=""</formula>
    </cfRule>
    <cfRule type="expression" dxfId="95" priority="148">
      <formula>#REF!="Add"</formula>
    </cfRule>
    <cfRule type="expression" dxfId="94" priority="149">
      <formula>#REF!="Remove"</formula>
    </cfRule>
    <cfRule type="expression" dxfId="93" priority="150">
      <formula>#REF!="Change"</formula>
    </cfRule>
  </conditionalFormatting>
  <conditionalFormatting sqref="I138">
    <cfRule type="expression" dxfId="92" priority="144">
      <formula>#REF!="Delete"</formula>
    </cfRule>
    <cfRule type="expression" dxfId="91" priority="145">
      <formula>#REF!="Add"</formula>
    </cfRule>
    <cfRule type="expression" dxfId="90" priority="146">
      <formula>#REF!="Change"</formula>
    </cfRule>
  </conditionalFormatting>
  <conditionalFormatting sqref="H138">
    <cfRule type="expression" priority="140">
      <formula>#REF!=""</formula>
    </cfRule>
    <cfRule type="expression" dxfId="89" priority="141">
      <formula>#REF!="Add"</formula>
    </cfRule>
    <cfRule type="expression" dxfId="88" priority="142">
      <formula>#REF!="Delete"</formula>
    </cfRule>
    <cfRule type="expression" dxfId="87" priority="143">
      <formula>#REF!="Change"</formula>
    </cfRule>
  </conditionalFormatting>
  <conditionalFormatting sqref="H138">
    <cfRule type="expression" priority="136">
      <formula>#REF!=""</formula>
    </cfRule>
    <cfRule type="expression" dxfId="86" priority="137">
      <formula>#REF!="Add"</formula>
    </cfRule>
    <cfRule type="expression" dxfId="85" priority="138">
      <formula>#REF!="Remove"</formula>
    </cfRule>
    <cfRule type="expression" dxfId="84" priority="139">
      <formula>#REF!="Change"</formula>
    </cfRule>
  </conditionalFormatting>
  <conditionalFormatting sqref="H138">
    <cfRule type="expression" dxfId="83" priority="133">
      <formula>#REF!="Delete"</formula>
    </cfRule>
    <cfRule type="expression" dxfId="82" priority="134">
      <formula>#REF!="Add"</formula>
    </cfRule>
    <cfRule type="expression" dxfId="81" priority="135">
      <formula>#REF!="Change"</formula>
    </cfRule>
  </conditionalFormatting>
  <conditionalFormatting sqref="H43">
    <cfRule type="expression" priority="129">
      <formula>#REF!=""</formula>
    </cfRule>
    <cfRule type="expression" dxfId="80" priority="130">
      <formula>#REF!="Add"</formula>
    </cfRule>
    <cfRule type="expression" dxfId="79" priority="131">
      <formula>#REF!="Delete"</formula>
    </cfRule>
    <cfRule type="expression" dxfId="78" priority="132">
      <formula>#REF!="Change"</formula>
    </cfRule>
  </conditionalFormatting>
  <conditionalFormatting sqref="H43">
    <cfRule type="expression" priority="125">
      <formula>#REF!=""</formula>
    </cfRule>
    <cfRule type="expression" dxfId="77" priority="126">
      <formula>#REF!="Add"</formula>
    </cfRule>
    <cfRule type="expression" dxfId="76" priority="127">
      <formula>#REF!="Remove"</formula>
    </cfRule>
    <cfRule type="expression" dxfId="75" priority="128">
      <formula>#REF!="Change"</formula>
    </cfRule>
  </conditionalFormatting>
  <conditionalFormatting sqref="H43">
    <cfRule type="expression" dxfId="74" priority="122">
      <formula>#REF!="Delete"</formula>
    </cfRule>
    <cfRule type="expression" dxfId="73" priority="123">
      <formula>#REF!="Add"</formula>
    </cfRule>
    <cfRule type="expression" dxfId="72" priority="124">
      <formula>#REF!="Change"</formula>
    </cfRule>
  </conditionalFormatting>
  <conditionalFormatting sqref="F250">
    <cfRule type="expression" priority="118">
      <formula>#REF!=""</formula>
    </cfRule>
    <cfRule type="expression" dxfId="71" priority="119">
      <formula>#REF!="Add"</formula>
    </cfRule>
    <cfRule type="expression" dxfId="70" priority="120">
      <formula>#REF!="Delete"</formula>
    </cfRule>
    <cfRule type="expression" dxfId="69" priority="121">
      <formula>#REF!="Change"</formula>
    </cfRule>
  </conditionalFormatting>
  <conditionalFormatting sqref="F250">
    <cfRule type="expression" priority="114">
      <formula>#REF!=""</formula>
    </cfRule>
    <cfRule type="expression" dxfId="68" priority="115">
      <formula>#REF!="Add"</formula>
    </cfRule>
    <cfRule type="expression" dxfId="67" priority="116">
      <formula>#REF!="Remove"</formula>
    </cfRule>
    <cfRule type="expression" dxfId="66" priority="117">
      <formula>#REF!="Change"</formula>
    </cfRule>
  </conditionalFormatting>
  <conditionalFormatting sqref="F250">
    <cfRule type="expression" dxfId="65" priority="111">
      <formula>#REF!="Delete"</formula>
    </cfRule>
    <cfRule type="expression" dxfId="64" priority="112">
      <formula>#REF!="Add"</formula>
    </cfRule>
    <cfRule type="expression" dxfId="63" priority="113">
      <formula>#REF!="Change"</formula>
    </cfRule>
  </conditionalFormatting>
  <conditionalFormatting sqref="H110">
    <cfRule type="expression" priority="107">
      <formula>#REF!=""</formula>
    </cfRule>
    <cfRule type="expression" dxfId="62" priority="108">
      <formula>#REF!="Add"</formula>
    </cfRule>
    <cfRule type="expression" dxfId="61" priority="109">
      <formula>#REF!="Delete"</formula>
    </cfRule>
    <cfRule type="expression" dxfId="60" priority="110">
      <formula>#REF!="Change"</formula>
    </cfRule>
  </conditionalFormatting>
  <conditionalFormatting sqref="H110">
    <cfRule type="expression" priority="103">
      <formula>#REF!=""</formula>
    </cfRule>
    <cfRule type="expression" dxfId="59" priority="104">
      <formula>#REF!="Add"</formula>
    </cfRule>
    <cfRule type="expression" dxfId="58" priority="105">
      <formula>#REF!="Remove"</formula>
    </cfRule>
    <cfRule type="expression" dxfId="57" priority="106">
      <formula>#REF!="Change"</formula>
    </cfRule>
  </conditionalFormatting>
  <conditionalFormatting sqref="H110">
    <cfRule type="expression" dxfId="56" priority="100">
      <formula>#REF!="Delete"</formula>
    </cfRule>
    <cfRule type="expression" dxfId="55" priority="101">
      <formula>#REF!="Add"</formula>
    </cfRule>
    <cfRule type="expression" dxfId="54" priority="102">
      <formula>#REF!="Change"</formula>
    </cfRule>
  </conditionalFormatting>
  <conditionalFormatting sqref="H111">
    <cfRule type="expression" priority="96">
      <formula>#REF!=""</formula>
    </cfRule>
    <cfRule type="expression" dxfId="53" priority="97">
      <formula>#REF!="Add"</formula>
    </cfRule>
    <cfRule type="expression" dxfId="52" priority="98">
      <formula>#REF!="Delete"</formula>
    </cfRule>
    <cfRule type="expression" dxfId="51" priority="99">
      <formula>#REF!="Change"</formula>
    </cfRule>
  </conditionalFormatting>
  <conditionalFormatting sqref="H111">
    <cfRule type="expression" priority="92">
      <formula>#REF!=""</formula>
    </cfRule>
    <cfRule type="expression" dxfId="50" priority="93">
      <formula>#REF!="Add"</formula>
    </cfRule>
    <cfRule type="expression" dxfId="49" priority="94">
      <formula>#REF!="Remove"</formula>
    </cfRule>
    <cfRule type="expression" dxfId="48" priority="95">
      <formula>#REF!="Change"</formula>
    </cfRule>
  </conditionalFormatting>
  <conditionalFormatting sqref="H111">
    <cfRule type="expression" dxfId="47" priority="89">
      <formula>#REF!="Delete"</formula>
    </cfRule>
    <cfRule type="expression" dxfId="46" priority="90">
      <formula>#REF!="Add"</formula>
    </cfRule>
    <cfRule type="expression" dxfId="45" priority="91">
      <formula>#REF!="Change"</formula>
    </cfRule>
  </conditionalFormatting>
  <conditionalFormatting sqref="B130">
    <cfRule type="expression" priority="85">
      <formula>#REF!=""</formula>
    </cfRule>
    <cfRule type="expression" dxfId="44" priority="86">
      <formula>#REF!="Add"</formula>
    </cfRule>
    <cfRule type="expression" dxfId="43" priority="87">
      <formula>#REF!="Remove"</formula>
    </cfRule>
    <cfRule type="expression" dxfId="42" priority="88">
      <formula>#REF!="Change"</formula>
    </cfRule>
  </conditionalFormatting>
  <conditionalFormatting sqref="B130">
    <cfRule type="expression" priority="81">
      <formula>#REF!=""</formula>
    </cfRule>
    <cfRule type="expression" dxfId="41" priority="82">
      <formula>#REF!="Add"</formula>
    </cfRule>
    <cfRule type="expression" dxfId="40" priority="83">
      <formula>#REF!="Delete"</formula>
    </cfRule>
    <cfRule type="expression" dxfId="39" priority="84">
      <formula>#REF!="Change"</formula>
    </cfRule>
  </conditionalFormatting>
  <conditionalFormatting sqref="B130">
    <cfRule type="expression" dxfId="38" priority="78">
      <formula>#REF!="Delete"</formula>
    </cfRule>
    <cfRule type="expression" dxfId="37" priority="79">
      <formula>#REF!="Add"</formula>
    </cfRule>
    <cfRule type="expression" dxfId="36" priority="80">
      <formula>#REF!="Change"</formula>
    </cfRule>
  </conditionalFormatting>
  <conditionalFormatting sqref="G130">
    <cfRule type="expression" priority="74">
      <formula>#REF!=""</formula>
    </cfRule>
    <cfRule type="expression" dxfId="35" priority="75">
      <formula>#REF!="Add"</formula>
    </cfRule>
    <cfRule type="expression" dxfId="34" priority="76">
      <formula>#REF!="Remove"</formula>
    </cfRule>
    <cfRule type="expression" dxfId="33" priority="77">
      <formula>#REF!="Change"</formula>
    </cfRule>
  </conditionalFormatting>
  <conditionalFormatting sqref="G130">
    <cfRule type="expression" priority="70">
      <formula>#REF!=""</formula>
    </cfRule>
    <cfRule type="expression" dxfId="32" priority="71">
      <formula>#REF!="Add"</formula>
    </cfRule>
    <cfRule type="expression" dxfId="31" priority="72">
      <formula>#REF!="Delete"</formula>
    </cfRule>
    <cfRule type="expression" dxfId="30" priority="73">
      <formula>#REF!="Change"</formula>
    </cfRule>
  </conditionalFormatting>
  <conditionalFormatting sqref="G130">
    <cfRule type="expression" dxfId="29" priority="67">
      <formula>#REF!="Delete"</formula>
    </cfRule>
    <cfRule type="expression" dxfId="28" priority="68">
      <formula>#REF!="Add"</formula>
    </cfRule>
    <cfRule type="expression" dxfId="27" priority="69">
      <formula>#REF!="Change"</formula>
    </cfRule>
  </conditionalFormatting>
  <conditionalFormatting sqref="E130:F130">
    <cfRule type="expression" priority="63">
      <formula>#REF!=""</formula>
    </cfRule>
    <cfRule type="expression" dxfId="26" priority="64">
      <formula>#REF!="Add"</formula>
    </cfRule>
    <cfRule type="expression" dxfId="25" priority="65">
      <formula>#REF!="Delete"</formula>
    </cfRule>
    <cfRule type="expression" dxfId="24" priority="66">
      <formula>#REF!="Change"</formula>
    </cfRule>
  </conditionalFormatting>
  <conditionalFormatting sqref="E130:F130">
    <cfRule type="expression" priority="59">
      <formula>#REF!=""</formula>
    </cfRule>
    <cfRule type="expression" dxfId="23" priority="60">
      <formula>#REF!="Add"</formula>
    </cfRule>
    <cfRule type="expression" dxfId="22" priority="61">
      <formula>#REF!="Remove"</formula>
    </cfRule>
    <cfRule type="expression" dxfId="21" priority="62">
      <formula>#REF!="Change"</formula>
    </cfRule>
  </conditionalFormatting>
  <conditionalFormatting sqref="E130:F130">
    <cfRule type="expression" dxfId="20" priority="56">
      <formula>#REF!="Delete"</formula>
    </cfRule>
    <cfRule type="expression" dxfId="19" priority="57">
      <formula>#REF!="Add"</formula>
    </cfRule>
    <cfRule type="expression" dxfId="18" priority="58">
      <formula>#REF!="Change"</formula>
    </cfRule>
  </conditionalFormatting>
  <conditionalFormatting sqref="H130">
    <cfRule type="expression" priority="30">
      <formula>#REF!=""</formula>
    </cfRule>
    <cfRule type="expression" dxfId="17" priority="31">
      <formula>#REF!="Add"</formula>
    </cfRule>
    <cfRule type="expression" dxfId="16" priority="32">
      <formula>#REF!="Delete"</formula>
    </cfRule>
    <cfRule type="expression" dxfId="15" priority="33">
      <formula>#REF!="Change"</formula>
    </cfRule>
  </conditionalFormatting>
  <conditionalFormatting sqref="H130">
    <cfRule type="expression" priority="26">
      <formula>#REF!=""</formula>
    </cfRule>
    <cfRule type="expression" dxfId="14" priority="27">
      <formula>#REF!="Add"</formula>
    </cfRule>
    <cfRule type="expression" dxfId="13" priority="28">
      <formula>#REF!="Remove"</formula>
    </cfRule>
    <cfRule type="expression" dxfId="12" priority="29">
      <formula>#REF!="Change"</formula>
    </cfRule>
  </conditionalFormatting>
  <conditionalFormatting sqref="H130">
    <cfRule type="expression" dxfId="11" priority="23">
      <formula>#REF!="Delete"</formula>
    </cfRule>
    <cfRule type="expression" dxfId="10" priority="24">
      <formula>#REF!="Add"</formula>
    </cfRule>
    <cfRule type="expression" dxfId="9" priority="25">
      <formula>#REF!="Change"</formula>
    </cfRule>
  </conditionalFormatting>
  <conditionalFormatting sqref="E155:E156">
    <cfRule type="expression" priority="19">
      <formula>#REF!=""</formula>
    </cfRule>
    <cfRule type="expression" dxfId="8" priority="20">
      <formula>#REF!="Add"</formula>
    </cfRule>
    <cfRule type="expression" dxfId="7" priority="21">
      <formula>#REF!="Remove"</formula>
    </cfRule>
    <cfRule type="expression" dxfId="6" priority="22">
      <formula>#REF!="Change"</formula>
    </cfRule>
  </conditionalFormatting>
  <conditionalFormatting sqref="E155:E156">
    <cfRule type="expression" priority="15">
      <formula>#REF!=""</formula>
    </cfRule>
    <cfRule type="expression" dxfId="5" priority="16">
      <formula>#REF!="Add"</formula>
    </cfRule>
    <cfRule type="expression" dxfId="4" priority="17">
      <formula>#REF!="Delete"</formula>
    </cfRule>
    <cfRule type="expression" dxfId="3" priority="18">
      <formula>#REF!="Change"</formula>
    </cfRule>
  </conditionalFormatting>
  <conditionalFormatting sqref="E155:E156">
    <cfRule type="expression" dxfId="2" priority="12">
      <formula>#REF!="Delete"</formula>
    </cfRule>
    <cfRule type="expression" dxfId="1" priority="13">
      <formula>#REF!="Add"</formula>
    </cfRule>
    <cfRule type="expression" dxfId="0" priority="14">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vt:lpstr>
      <vt:lpstr>Sheet1</vt:lpstr>
    </vt:vector>
  </TitlesOfParts>
  <Company>Edrington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DeVito, Rebecca</cp:lastModifiedBy>
  <cp:lastPrinted>2018-10-04T15:09:18Z</cp:lastPrinted>
  <dcterms:created xsi:type="dcterms:W3CDTF">2018-10-04T15:07:26Z</dcterms:created>
  <dcterms:modified xsi:type="dcterms:W3CDTF">2022-08-29T20:56:34Z</dcterms:modified>
</cp:coreProperties>
</file>