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ate1904="1"/>
  <mc:AlternateContent xmlns:mc="http://schemas.openxmlformats.org/markup-compatibility/2006">
    <mc:Choice Requires="x15">
      <x15ac:absPath xmlns:x15ac="http://schemas.microsoft.com/office/spreadsheetml/2010/11/ac" url="C:\Users\16086\Dropbox\denise\Price Posting\2022 Price Posting\July 2022 Price Posting\"/>
    </mc:Choice>
  </mc:AlternateContent>
  <xr:revisionPtr revIDLastSave="0" documentId="13_ncr:1_{C45EB5CB-3192-4F4B-8390-AC85A86CC4A0}" xr6:coauthVersionLast="47" xr6:coauthVersionMax="47" xr10:uidLastSave="{00000000-0000-0000-0000-000000000000}"/>
  <bookViews>
    <workbookView xWindow="26025" yWindow="315" windowWidth="18900" windowHeight="11055" xr2:uid="{00000000-000D-0000-FFFF-FFFF00000000}"/>
  </bookViews>
  <sheets>
    <sheet name="VOTTO VINES IMPORTING" sheetId="10" r:id="rId1"/>
    <sheet name="SLPL" sheetId="21" r:id="rId2"/>
    <sheet name="TRAVELING VINEYARD" sheetId="3" r:id="rId3"/>
    <sheet name="Mary" sheetId="35" r:id="rId4"/>
    <sheet name="MHW" sheetId="37" r:id="rId5"/>
    <sheet name="Lataste" sheetId="32" r:id="rId6"/>
    <sheet name="WINE DIRECT" sheetId="14" r:id="rId7"/>
    <sheet name="SPANISH ARTISAN W&amp;S GROUP" sheetId="5" r:id="rId8"/>
    <sheet name="French Libation" sheetId="61" r:id="rId9"/>
    <sheet name="GOLDEN VINES" sheetId="15" r:id="rId10"/>
    <sheet name="Vinotas" sheetId="40" r:id="rId11"/>
    <sheet name="HPS " sheetId="39" r:id="rId12"/>
    <sheet name="Shiverick" sheetId="42" r:id="rId13"/>
    <sheet name="Reserva de la Tierra" sheetId="43" r:id="rId14"/>
    <sheet name="Divot Enterprises" sheetId="47" r:id="rId15"/>
    <sheet name="Cordier-Vintners Alliance" sheetId="48" r:id="rId16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40" l="1"/>
  <c r="D19" i="40"/>
  <c r="D18" i="40"/>
  <c r="D17" i="40"/>
  <c r="D16" i="40"/>
  <c r="D14" i="40"/>
  <c r="D12" i="40"/>
  <c r="D6" i="40"/>
  <c r="D5" i="40"/>
  <c r="D3" i="40"/>
  <c r="D2" i="40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D2" i="35"/>
  <c r="E26" i="39"/>
  <c r="E25" i="39"/>
  <c r="D25" i="39"/>
  <c r="E24" i="39"/>
  <c r="E12" i="39"/>
  <c r="D12" i="39"/>
  <c r="E11" i="39"/>
  <c r="D11" i="39"/>
  <c r="E10" i="39"/>
  <c r="D10" i="39"/>
  <c r="E9" i="39"/>
  <c r="D9" i="39"/>
  <c r="C9" i="39"/>
  <c r="E8" i="39"/>
  <c r="D8" i="39"/>
  <c r="E7" i="39"/>
  <c r="E6" i="39"/>
  <c r="D6" i="39"/>
  <c r="E5" i="39"/>
  <c r="D5" i="39"/>
  <c r="E4" i="39"/>
  <c r="D4" i="39"/>
  <c r="E3" i="39"/>
  <c r="D3" i="39"/>
  <c r="E2" i="39"/>
  <c r="D2" i="39"/>
  <c r="D379" i="42"/>
  <c r="D378" i="42"/>
  <c r="D377" i="42"/>
  <c r="D376" i="42"/>
  <c r="D375" i="42"/>
  <c r="D374" i="42"/>
  <c r="D373" i="42"/>
  <c r="D372" i="42"/>
  <c r="D371" i="42"/>
  <c r="D370" i="42"/>
  <c r="D369" i="42"/>
  <c r="D368" i="42"/>
  <c r="D367" i="42"/>
  <c r="D366" i="42"/>
  <c r="D365" i="42"/>
  <c r="D364" i="42"/>
  <c r="D363" i="42"/>
  <c r="D362" i="42"/>
  <c r="D361" i="42"/>
  <c r="D360" i="42"/>
  <c r="D359" i="42"/>
  <c r="D358" i="42"/>
  <c r="D357" i="42"/>
  <c r="D356" i="42"/>
  <c r="D355" i="42"/>
  <c r="D354" i="42"/>
  <c r="D353" i="42"/>
  <c r="D352" i="42"/>
  <c r="D351" i="42"/>
  <c r="D350" i="42"/>
  <c r="D349" i="42"/>
  <c r="D348" i="42"/>
  <c r="D347" i="42"/>
  <c r="D346" i="42"/>
  <c r="D345" i="42"/>
  <c r="D344" i="42"/>
  <c r="D343" i="42"/>
  <c r="D342" i="42"/>
  <c r="D341" i="42"/>
  <c r="D340" i="42"/>
  <c r="D339" i="42"/>
  <c r="D338" i="42"/>
  <c r="D337" i="42"/>
  <c r="D336" i="42"/>
  <c r="D335" i="42"/>
  <c r="D334" i="42"/>
  <c r="D333" i="42"/>
  <c r="D332" i="42"/>
  <c r="D331" i="42"/>
  <c r="D330" i="42"/>
  <c r="D329" i="42"/>
  <c r="D328" i="42"/>
  <c r="D327" i="42"/>
  <c r="D326" i="42"/>
  <c r="D325" i="42"/>
  <c r="D324" i="42"/>
  <c r="D323" i="42"/>
  <c r="D322" i="42"/>
  <c r="D321" i="42"/>
  <c r="D320" i="42"/>
  <c r="D319" i="42"/>
  <c r="D318" i="42"/>
  <c r="D317" i="42"/>
  <c r="D316" i="42"/>
  <c r="D315" i="42"/>
  <c r="D314" i="42"/>
  <c r="D313" i="42"/>
  <c r="D312" i="42"/>
  <c r="D311" i="42"/>
  <c r="D310" i="42"/>
  <c r="D309" i="42"/>
  <c r="D308" i="42"/>
  <c r="D307" i="42"/>
  <c r="D306" i="42"/>
  <c r="D305" i="42"/>
  <c r="D304" i="42"/>
  <c r="D303" i="42"/>
  <c r="D302" i="42"/>
  <c r="D301" i="42"/>
  <c r="D300" i="42"/>
  <c r="D299" i="42"/>
  <c r="D298" i="42"/>
  <c r="D297" i="42"/>
  <c r="D296" i="42"/>
  <c r="D295" i="42"/>
  <c r="D294" i="42"/>
  <c r="D293" i="42"/>
  <c r="D292" i="42"/>
  <c r="D291" i="42"/>
  <c r="D290" i="42"/>
  <c r="D289" i="42"/>
  <c r="D288" i="42"/>
  <c r="D287" i="42"/>
  <c r="D286" i="42"/>
  <c r="D285" i="42"/>
  <c r="D284" i="42"/>
  <c r="D283" i="42"/>
  <c r="D282" i="42"/>
  <c r="D281" i="42"/>
  <c r="D280" i="42"/>
  <c r="D279" i="42"/>
  <c r="D278" i="42"/>
  <c r="D277" i="42"/>
  <c r="D276" i="42"/>
  <c r="D275" i="42"/>
  <c r="D274" i="42"/>
  <c r="D273" i="42"/>
  <c r="D272" i="42"/>
  <c r="D271" i="42"/>
  <c r="D270" i="42"/>
  <c r="D269" i="42"/>
  <c r="D268" i="42"/>
  <c r="D267" i="42"/>
  <c r="D266" i="42"/>
  <c r="D265" i="42"/>
  <c r="D264" i="42"/>
  <c r="D263" i="42"/>
  <c r="D262" i="42"/>
  <c r="D261" i="42"/>
  <c r="D260" i="42"/>
  <c r="D259" i="42"/>
  <c r="D258" i="42"/>
  <c r="D257" i="42"/>
  <c r="D256" i="42"/>
  <c r="D255" i="42"/>
  <c r="D254" i="42"/>
  <c r="D253" i="42"/>
  <c r="D252" i="42"/>
  <c r="D251" i="42"/>
  <c r="D250" i="42"/>
  <c r="D249" i="42"/>
  <c r="D248" i="42"/>
  <c r="D247" i="42"/>
  <c r="D246" i="42"/>
  <c r="D245" i="42"/>
  <c r="D244" i="42"/>
  <c r="D243" i="42"/>
  <c r="D242" i="42"/>
  <c r="D241" i="42"/>
  <c r="D240" i="42"/>
  <c r="D239" i="42"/>
  <c r="D238" i="42"/>
  <c r="D237" i="42"/>
  <c r="D236" i="42"/>
  <c r="D235" i="42"/>
  <c r="D234" i="42"/>
  <c r="D233" i="42"/>
  <c r="D232" i="42"/>
  <c r="D231" i="42"/>
  <c r="D230" i="42"/>
  <c r="D229" i="42"/>
  <c r="D228" i="42"/>
  <c r="D227" i="42"/>
  <c r="D226" i="42"/>
  <c r="D225" i="42"/>
  <c r="D224" i="42"/>
  <c r="D223" i="42"/>
  <c r="D222" i="42"/>
  <c r="D221" i="42"/>
  <c r="D220" i="42"/>
  <c r="D219" i="42"/>
  <c r="D218" i="42"/>
  <c r="D217" i="42"/>
  <c r="D216" i="42"/>
  <c r="D215" i="42"/>
  <c r="D214" i="42"/>
  <c r="D213" i="42"/>
  <c r="D212" i="42"/>
  <c r="D211" i="42"/>
  <c r="D210" i="42"/>
  <c r="D209" i="42"/>
  <c r="D208" i="42"/>
  <c r="D207" i="42"/>
  <c r="D206" i="42"/>
  <c r="D205" i="42"/>
  <c r="D204" i="42"/>
  <c r="D203" i="42"/>
  <c r="D202" i="42"/>
  <c r="D201" i="42"/>
  <c r="D200" i="42"/>
  <c r="D199" i="42"/>
  <c r="D198" i="42"/>
  <c r="D197" i="42"/>
  <c r="D196" i="42"/>
  <c r="D195" i="42"/>
  <c r="D194" i="42"/>
  <c r="D193" i="42"/>
  <c r="D192" i="42"/>
  <c r="D191" i="42"/>
  <c r="D190" i="42"/>
  <c r="D189" i="42"/>
  <c r="D188" i="42"/>
  <c r="D187" i="42"/>
  <c r="D186" i="42"/>
  <c r="D185" i="42"/>
  <c r="D184" i="42"/>
  <c r="D183" i="42"/>
  <c r="D182" i="42"/>
  <c r="D181" i="42"/>
  <c r="D180" i="42"/>
  <c r="D179" i="42"/>
  <c r="D178" i="42"/>
  <c r="D177" i="42"/>
  <c r="D176" i="42"/>
  <c r="D175" i="42"/>
  <c r="D174" i="42"/>
  <c r="D173" i="42"/>
  <c r="D172" i="42"/>
  <c r="D171" i="42"/>
  <c r="D170" i="42"/>
  <c r="D169" i="42"/>
  <c r="D168" i="42"/>
  <c r="D167" i="42"/>
  <c r="D166" i="42"/>
  <c r="D165" i="42"/>
  <c r="D164" i="42"/>
  <c r="D163" i="42"/>
  <c r="D162" i="42"/>
  <c r="D161" i="42"/>
  <c r="D160" i="42"/>
  <c r="D159" i="42"/>
  <c r="D158" i="42"/>
  <c r="D157" i="42"/>
  <c r="D156" i="42"/>
  <c r="D155" i="42"/>
  <c r="D154" i="42"/>
  <c r="D153" i="42"/>
  <c r="D152" i="42"/>
  <c r="D151" i="42"/>
  <c r="D150" i="42"/>
  <c r="D149" i="42"/>
  <c r="D148" i="42"/>
  <c r="D147" i="42"/>
  <c r="D146" i="42"/>
  <c r="D145" i="42"/>
  <c r="D144" i="42"/>
  <c r="D143" i="42"/>
  <c r="D142" i="42"/>
  <c r="D141" i="42"/>
  <c r="D140" i="42"/>
  <c r="D139" i="42"/>
  <c r="D138" i="42"/>
  <c r="D137" i="42"/>
  <c r="D136" i="42"/>
  <c r="D135" i="42"/>
  <c r="D134" i="42"/>
  <c r="D133" i="42"/>
  <c r="D132" i="42"/>
  <c r="D131" i="42"/>
  <c r="D130" i="42"/>
  <c r="D129" i="42"/>
  <c r="D128" i="42"/>
  <c r="D127" i="42"/>
  <c r="D126" i="42"/>
  <c r="D125" i="42"/>
  <c r="D124" i="42"/>
  <c r="D123" i="42"/>
  <c r="D122" i="42"/>
  <c r="D121" i="42"/>
  <c r="D120" i="42"/>
  <c r="D119" i="42"/>
  <c r="D118" i="42"/>
  <c r="D117" i="42"/>
  <c r="D116" i="42"/>
  <c r="D115" i="42"/>
  <c r="D114" i="42"/>
  <c r="D113" i="42"/>
  <c r="D112" i="42"/>
  <c r="D111" i="42"/>
  <c r="D110" i="42"/>
  <c r="D109" i="42"/>
  <c r="D108" i="42"/>
  <c r="D107" i="42"/>
  <c r="D106" i="42"/>
  <c r="D105" i="42"/>
  <c r="D104" i="42"/>
  <c r="D103" i="42"/>
  <c r="D102" i="42"/>
  <c r="D101" i="42"/>
  <c r="D100" i="42"/>
  <c r="D99" i="42"/>
  <c r="D98" i="42"/>
  <c r="D97" i="42"/>
  <c r="D96" i="42"/>
  <c r="D95" i="42"/>
  <c r="D94" i="42"/>
  <c r="D93" i="42"/>
  <c r="D92" i="42"/>
  <c r="D91" i="42"/>
  <c r="D90" i="42"/>
  <c r="D89" i="42"/>
  <c r="D88" i="42"/>
  <c r="D87" i="42"/>
  <c r="D86" i="42"/>
  <c r="D85" i="42"/>
  <c r="D84" i="42"/>
  <c r="D83" i="42"/>
  <c r="D82" i="42"/>
  <c r="D81" i="42"/>
  <c r="D80" i="42"/>
  <c r="D79" i="42"/>
  <c r="D78" i="42"/>
  <c r="D77" i="42"/>
  <c r="D76" i="42"/>
  <c r="D75" i="42"/>
  <c r="D74" i="42"/>
  <c r="D73" i="42"/>
  <c r="D72" i="42"/>
  <c r="D71" i="42"/>
  <c r="D70" i="42"/>
  <c r="D69" i="42"/>
  <c r="D68" i="42"/>
  <c r="D67" i="42"/>
  <c r="D66" i="42"/>
  <c r="D65" i="42"/>
  <c r="D64" i="42"/>
  <c r="D63" i="42"/>
  <c r="D62" i="42"/>
  <c r="D61" i="42"/>
  <c r="D60" i="42"/>
  <c r="D59" i="42"/>
  <c r="D58" i="42"/>
  <c r="D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8" i="42"/>
  <c r="D7" i="42"/>
  <c r="D6" i="42"/>
  <c r="D5" i="42"/>
  <c r="D4" i="42"/>
  <c r="D3" i="42"/>
  <c r="D2" i="42"/>
  <c r="G5" i="61" l="1"/>
  <c r="J5" i="61"/>
  <c r="I5" i="61" s="1"/>
  <c r="G6" i="61"/>
  <c r="J6" i="61"/>
  <c r="I6" i="61" s="1"/>
  <c r="G7" i="61"/>
  <c r="J7" i="61"/>
  <c r="I7" i="61" s="1"/>
  <c r="G8" i="61"/>
  <c r="J8" i="61"/>
  <c r="I8" i="61" s="1"/>
  <c r="G9" i="61"/>
  <c r="J9" i="61"/>
  <c r="I9" i="61" s="1"/>
  <c r="G10" i="61"/>
  <c r="J10" i="61"/>
  <c r="I10" i="61" s="1"/>
  <c r="G11" i="61"/>
  <c r="J11" i="61"/>
  <c r="I11" i="61" s="1"/>
  <c r="G12" i="61"/>
  <c r="J12" i="61"/>
  <c r="I12" i="61" s="1"/>
  <c r="G13" i="61"/>
  <c r="J13" i="61"/>
  <c r="I13" i="61" s="1"/>
  <c r="G14" i="61"/>
  <c r="J14" i="61"/>
  <c r="I14" i="61" s="1"/>
  <c r="G15" i="61"/>
  <c r="J15" i="61"/>
  <c r="I15" i="61" s="1"/>
  <c r="G16" i="61"/>
  <c r="J16" i="61"/>
  <c r="I16" i="61" s="1"/>
  <c r="G17" i="61"/>
  <c r="J17" i="61"/>
  <c r="I17" i="61" s="1"/>
  <c r="G18" i="61"/>
  <c r="J18" i="61"/>
  <c r="I18" i="61" s="1"/>
  <c r="G19" i="61"/>
  <c r="J19" i="61"/>
  <c r="I19" i="61" s="1"/>
  <c r="G20" i="61"/>
  <c r="J20" i="61"/>
  <c r="I20" i="61" s="1"/>
  <c r="G21" i="61"/>
  <c r="J21" i="61"/>
  <c r="I21" i="61" s="1"/>
  <c r="G22" i="61"/>
  <c r="J22" i="61"/>
  <c r="I22" i="61" s="1"/>
  <c r="G23" i="61"/>
  <c r="J23" i="61"/>
  <c r="I23" i="61" s="1"/>
  <c r="G24" i="61"/>
  <c r="J24" i="61"/>
  <c r="I24" i="61" s="1"/>
  <c r="G25" i="61"/>
  <c r="J25" i="61"/>
  <c r="I25" i="61" s="1"/>
  <c r="G26" i="61"/>
  <c r="J26" i="61"/>
  <c r="I26" i="61" s="1"/>
  <c r="G27" i="61"/>
  <c r="J27" i="61"/>
  <c r="I27" i="61" s="1"/>
  <c r="G28" i="61"/>
  <c r="J28" i="61"/>
  <c r="I28" i="61" s="1"/>
  <c r="G29" i="61"/>
  <c r="J29" i="61"/>
  <c r="I29" i="61" s="1"/>
  <c r="G30" i="61"/>
  <c r="J30" i="61"/>
  <c r="I30" i="61" s="1"/>
  <c r="G31" i="61"/>
  <c r="J31" i="61"/>
  <c r="I31" i="61" s="1"/>
  <c r="G32" i="61"/>
  <c r="J32" i="61"/>
  <c r="I32" i="61" s="1"/>
  <c r="G33" i="61"/>
  <c r="J33" i="61"/>
  <c r="I33" i="61" s="1"/>
  <c r="G34" i="61"/>
  <c r="J34" i="61"/>
  <c r="I34" i="61" s="1"/>
  <c r="G35" i="61"/>
  <c r="J35" i="61"/>
  <c r="I35" i="61" s="1"/>
  <c r="G36" i="61"/>
  <c r="J36" i="61"/>
  <c r="I36" i="61" s="1"/>
  <c r="G37" i="61"/>
  <c r="J37" i="61"/>
  <c r="I37" i="61" s="1"/>
  <c r="G38" i="61"/>
  <c r="J38" i="61"/>
  <c r="I38" i="61" s="1"/>
  <c r="G39" i="61"/>
  <c r="J39" i="61"/>
  <c r="I39" i="61" s="1"/>
  <c r="G40" i="61"/>
  <c r="J40" i="61"/>
  <c r="I40" i="61" s="1"/>
  <c r="G41" i="61"/>
  <c r="J41" i="61"/>
  <c r="I41" i="61" s="1"/>
  <c r="G42" i="61"/>
  <c r="J42" i="61"/>
  <c r="I42" i="61" s="1"/>
  <c r="G43" i="61"/>
  <c r="J43" i="61"/>
  <c r="I43" i="61" s="1"/>
  <c r="G44" i="61"/>
  <c r="J44" i="61"/>
  <c r="I44" i="61" s="1"/>
  <c r="G45" i="61"/>
  <c r="J45" i="61"/>
  <c r="I45" i="61" s="1"/>
  <c r="G46" i="61"/>
  <c r="J46" i="61"/>
  <c r="I46" i="61" s="1"/>
  <c r="G47" i="61"/>
  <c r="J47" i="61"/>
  <c r="I47" i="61" s="1"/>
  <c r="G48" i="61"/>
  <c r="J48" i="61"/>
  <c r="I48" i="61" s="1"/>
  <c r="D10" i="47" l="1"/>
  <c r="D9" i="47"/>
  <c r="D8" i="47"/>
  <c r="D7" i="47"/>
  <c r="D163" i="15" l="1"/>
  <c r="D162" i="15"/>
  <c r="D161" i="15"/>
  <c r="C160" i="15"/>
  <c r="C158" i="15"/>
  <c r="C157" i="15"/>
  <c r="D156" i="15"/>
  <c r="D155" i="15"/>
  <c r="D154" i="15"/>
  <c r="C154" i="15"/>
  <c r="D153" i="15"/>
  <c r="D152" i="15"/>
  <c r="D151" i="15"/>
  <c r="D150" i="15"/>
  <c r="D149" i="15"/>
  <c r="C148" i="15"/>
  <c r="C147" i="15"/>
  <c r="D146" i="15"/>
  <c r="D145" i="15"/>
  <c r="D141" i="15"/>
  <c r="C141" i="15" s="1"/>
  <c r="C140" i="15"/>
  <c r="D139" i="15"/>
  <c r="C139" i="15"/>
  <c r="C138" i="15"/>
  <c r="C137" i="15"/>
  <c r="D136" i="15"/>
  <c r="C135" i="15"/>
  <c r="C134" i="15"/>
  <c r="D133" i="15"/>
  <c r="D132" i="15"/>
  <c r="C131" i="15"/>
  <c r="D130" i="15"/>
  <c r="C129" i="15"/>
  <c r="D128" i="15"/>
  <c r="C128" i="15"/>
  <c r="D127" i="15"/>
  <c r="D126" i="15"/>
  <c r="D125" i="15"/>
  <c r="D124" i="15"/>
  <c r="D123" i="15"/>
  <c r="D122" i="15"/>
  <c r="D121" i="15"/>
  <c r="D120" i="15"/>
  <c r="D119" i="15"/>
  <c r="C114" i="15"/>
  <c r="C113" i="15"/>
  <c r="C112" i="15"/>
  <c r="C111" i="15"/>
  <c r="C110" i="15"/>
  <c r="D109" i="15"/>
  <c r="C108" i="15"/>
  <c r="C106" i="15"/>
  <c r="C105" i="15"/>
  <c r="C104" i="15"/>
  <c r="C103" i="15"/>
  <c r="C102" i="15"/>
  <c r="C100" i="15"/>
  <c r="D99" i="15"/>
  <c r="D98" i="15"/>
  <c r="C97" i="15"/>
  <c r="C96" i="15"/>
  <c r="C95" i="15"/>
  <c r="D94" i="15"/>
  <c r="D92" i="15"/>
  <c r="C91" i="15"/>
  <c r="C90" i="15"/>
  <c r="C89" i="15"/>
  <c r="C88" i="15"/>
  <c r="D87" i="15"/>
  <c r="C87" i="15" s="1"/>
  <c r="D86" i="15"/>
  <c r="C85" i="15"/>
  <c r="D84" i="15"/>
  <c r="C83" i="15"/>
  <c r="C82" i="15"/>
  <c r="D81" i="15"/>
  <c r="D80" i="15"/>
  <c r="C79" i="15"/>
  <c r="D78" i="15"/>
  <c r="D77" i="15"/>
  <c r="C77" i="15"/>
  <c r="C76" i="15"/>
  <c r="C75" i="15"/>
  <c r="D74" i="15"/>
  <c r="D73" i="15"/>
  <c r="D72" i="15"/>
  <c r="D71" i="15"/>
  <c r="D70" i="15"/>
  <c r="C69" i="15"/>
  <c r="C68" i="15"/>
  <c r="C67" i="15"/>
  <c r="D66" i="15"/>
  <c r="C65" i="15"/>
  <c r="C64" i="15"/>
  <c r="D63" i="15"/>
  <c r="D62" i="15"/>
  <c r="C61" i="15"/>
  <c r="C60" i="15"/>
  <c r="D59" i="15"/>
  <c r="C58" i="15"/>
  <c r="C57" i="15"/>
  <c r="C56" i="15"/>
  <c r="C54" i="15"/>
  <c r="C53" i="15"/>
  <c r="C52" i="15"/>
  <c r="C51" i="15"/>
  <c r="C50" i="15"/>
  <c r="C49" i="15"/>
  <c r="C48" i="15"/>
  <c r="C47" i="15"/>
  <c r="D45" i="15"/>
  <c r="C44" i="15"/>
  <c r="C43" i="15"/>
  <c r="D42" i="15"/>
  <c r="C40" i="15"/>
  <c r="D39" i="15"/>
  <c r="C38" i="15"/>
  <c r="C37" i="15"/>
  <c r="C36" i="15"/>
  <c r="C35" i="15"/>
  <c r="C34" i="15"/>
  <c r="C33" i="15"/>
  <c r="C32" i="15"/>
  <c r="C31" i="15"/>
  <c r="D30" i="15"/>
  <c r="C29" i="15"/>
  <c r="D27" i="15"/>
  <c r="C27" i="15"/>
  <c r="D26" i="15"/>
  <c r="C26" i="15" s="1"/>
  <c r="C25" i="15"/>
  <c r="D24" i="15"/>
  <c r="C23" i="15"/>
  <c r="C22" i="15"/>
  <c r="D21" i="15"/>
  <c r="D20" i="15"/>
  <c r="C19" i="15"/>
  <c r="D18" i="15"/>
  <c r="C17" i="15"/>
  <c r="C16" i="15"/>
  <c r="D15" i="15"/>
  <c r="C14" i="15"/>
  <c r="D13" i="15"/>
  <c r="C12" i="15"/>
  <c r="C11" i="15"/>
  <c r="D10" i="15"/>
  <c r="C9" i="15"/>
  <c r="C8" i="15"/>
  <c r="C7" i="15"/>
  <c r="C5" i="15"/>
  <c r="D4" i="15"/>
</calcChain>
</file>

<file path=xl/sharedStrings.xml><?xml version="1.0" encoding="utf-8"?>
<sst xmlns="http://schemas.openxmlformats.org/spreadsheetml/2006/main" count="4300" uniqueCount="1977">
  <si>
    <t>BRAND NAME</t>
  </si>
  <si>
    <t>WINE NAME</t>
  </si>
  <si>
    <t>VINTAGE</t>
  </si>
  <si>
    <t>CT Case</t>
  </si>
  <si>
    <t>CT Bottle</t>
  </si>
  <si>
    <t>UNIT SIZE</t>
  </si>
  <si>
    <t>BTL/CASE</t>
  </si>
  <si>
    <t>Chianti</t>
  </si>
  <si>
    <t>VV</t>
  </si>
  <si>
    <t>Chianti Riserva</t>
  </si>
  <si>
    <t>99 West</t>
  </si>
  <si>
    <t>Pinot Noir</t>
  </si>
  <si>
    <t>Cabernet Sauvignon</t>
  </si>
  <si>
    <t>Aisna</t>
  </si>
  <si>
    <t>Brunello di Montalcino</t>
  </si>
  <si>
    <t>Albada Virgen de la Sierra</t>
  </si>
  <si>
    <t>Garnacha Viñas Viejas</t>
  </si>
  <si>
    <t>Asso</t>
  </si>
  <si>
    <t>Toscana IGT</t>
  </si>
  <si>
    <t>Avra</t>
  </si>
  <si>
    <t>Sauvignon Blanc</t>
  </si>
  <si>
    <t>BAE</t>
  </si>
  <si>
    <t>Riesling</t>
  </si>
  <si>
    <t>Barao de Vilar</t>
  </si>
  <si>
    <t>Feuerheerd's 10 Year Tawny</t>
  </si>
  <si>
    <t>Baron Albert</t>
  </si>
  <si>
    <t>Champagne Brut</t>
  </si>
  <si>
    <t>NV</t>
  </si>
  <si>
    <t>Bel Ormeau</t>
  </si>
  <si>
    <t>Bordeaux</t>
  </si>
  <si>
    <t>Bella Sud</t>
  </si>
  <si>
    <t>Fiano</t>
  </si>
  <si>
    <t>Nero d'Avola</t>
  </si>
  <si>
    <t>Aglianico Beneventano</t>
  </si>
  <si>
    <t>Biferno Rosso</t>
  </si>
  <si>
    <t>Black Dog</t>
  </si>
  <si>
    <t>Rum (3 year)</t>
  </si>
  <si>
    <t>N/A</t>
  </si>
  <si>
    <t>Rum (7 year)</t>
  </si>
  <si>
    <t>Rum (12 year)</t>
  </si>
  <si>
    <t>Rum Variety Pack</t>
  </si>
  <si>
    <t>Bocale</t>
  </si>
  <si>
    <t>Montefalco Rosso</t>
  </si>
  <si>
    <t>Bodegas Balbas</t>
  </si>
  <si>
    <t>Ardal Reserva</t>
  </si>
  <si>
    <t>Ardal Vendemmia Seleccionada (Crianza)</t>
  </si>
  <si>
    <t>Borgo del Col Alto</t>
  </si>
  <si>
    <t>Prosecco</t>
  </si>
  <si>
    <t>Burgo Viejo</t>
  </si>
  <si>
    <t>Perseverance Rioja</t>
  </si>
  <si>
    <t>Ca Vittoria</t>
  </si>
  <si>
    <t>Puglia Red Blend</t>
  </si>
  <si>
    <t>Camasella</t>
  </si>
  <si>
    <t>Campofiorito</t>
  </si>
  <si>
    <t>Canneta</t>
  </si>
  <si>
    <t>Cantina del Redi</t>
  </si>
  <si>
    <t>Pleos Toscana</t>
  </si>
  <si>
    <t>Carius</t>
  </si>
  <si>
    <t>Cairanne Cotes du Rhone Villages</t>
  </si>
  <si>
    <t>CARVING BOARD</t>
  </si>
  <si>
    <t>CABERNET SAUVIGNON</t>
  </si>
  <si>
    <t>RED BLEND</t>
  </si>
  <si>
    <t>PINOT GRIGIO</t>
  </si>
  <si>
    <t>CHARDONNAY</t>
  </si>
  <si>
    <t>SAUVIGNON BLANC</t>
  </si>
  <si>
    <t>Napa Valley Cabernet Sauvignon</t>
  </si>
  <si>
    <t>Chianti Classico</t>
  </si>
  <si>
    <t>Castelgreve</t>
  </si>
  <si>
    <t>Chianti Classico Riserva</t>
  </si>
  <si>
    <t>Castelli del Grevepesa "Clemente VII"</t>
  </si>
  <si>
    <t>Toscana IGT Settimo</t>
  </si>
  <si>
    <t>Castelli di Grevepesa Elianto Vermentino</t>
  </si>
  <si>
    <t>Castelli di Grevepesa ROSSO Toscano IGT</t>
  </si>
  <si>
    <t>Chateau Gillet</t>
  </si>
  <si>
    <t>Bordeaux Rouge</t>
  </si>
  <si>
    <t>Bordeaux Blanc</t>
  </si>
  <si>
    <t>Chateau Pierrouselle</t>
  </si>
  <si>
    <t>Chateau Rombeau</t>
  </si>
  <si>
    <t>Cotes du Roussillon Villages</t>
  </si>
  <si>
    <t>Cimal</t>
  </si>
  <si>
    <t>Tempranillo</t>
  </si>
  <si>
    <t>Garnacha</t>
  </si>
  <si>
    <t>Coltifredi</t>
  </si>
  <si>
    <t>Comartin</t>
  </si>
  <si>
    <t>Monterey Chardonnay</t>
  </si>
  <si>
    <t>Cousin Pete's</t>
  </si>
  <si>
    <t>Bathtub Gin</t>
  </si>
  <si>
    <t>Crook and Prospect</t>
  </si>
  <si>
    <t>Cruset</t>
  </si>
  <si>
    <t>Blanc de Blanc</t>
  </si>
  <si>
    <t>Cuspide</t>
  </si>
  <si>
    <t>Danti</t>
  </si>
  <si>
    <t>Primitivo</t>
  </si>
  <si>
    <t>De Facto Cotes de Bourg</t>
  </si>
  <si>
    <t>Bordeaux (Parcelle GE88)</t>
  </si>
  <si>
    <t>Dolianova</t>
  </si>
  <si>
    <t>Monica</t>
  </si>
  <si>
    <t>Cannonau di Sardegna</t>
  </si>
  <si>
    <t>Domaine Fabregues</t>
  </si>
  <si>
    <t>Le Coeur</t>
  </si>
  <si>
    <t>Le Mas</t>
  </si>
  <si>
    <t>Donna Fittipaldi</t>
  </si>
  <si>
    <t>Bolgheri Rosso</t>
  </si>
  <si>
    <t>El Brazo</t>
  </si>
  <si>
    <t>Albarino</t>
  </si>
  <si>
    <t>Endless Weekend</t>
  </si>
  <si>
    <t>Chardonnay</t>
  </si>
  <si>
    <t>Red Blend</t>
  </si>
  <si>
    <t>Rose</t>
  </si>
  <si>
    <t>ERA</t>
  </si>
  <si>
    <t>Montepulciano d'Abruzzo</t>
  </si>
  <si>
    <t>Pinot Grigio</t>
  </si>
  <si>
    <t>Estratos</t>
  </si>
  <si>
    <t>Monastrell-Syrah</t>
  </si>
  <si>
    <t>Eugene Sakara</t>
  </si>
  <si>
    <t>Brut Tradition Champagne</t>
  </si>
  <si>
    <t>Falcata</t>
  </si>
  <si>
    <t>Casa Gan</t>
  </si>
  <si>
    <t>FIUZA</t>
  </si>
  <si>
    <t>3 Castas White</t>
  </si>
  <si>
    <t>3 Castas Red</t>
  </si>
  <si>
    <t>Alvarinho</t>
  </si>
  <si>
    <t>Oceanus Red</t>
  </si>
  <si>
    <t>Touriga Nacional</t>
  </si>
  <si>
    <t>Premium Red</t>
  </si>
  <si>
    <t>Babu Reserva</t>
  </si>
  <si>
    <t>Fiuza</t>
  </si>
  <si>
    <t>3 Castas Nature Sparkling</t>
  </si>
  <si>
    <t>Flama D'Oro</t>
  </si>
  <si>
    <t>Gatao</t>
  </si>
  <si>
    <t>Vinho Verde</t>
  </si>
  <si>
    <t>Giordano</t>
  </si>
  <si>
    <t>Selvato Toscana IGT</t>
  </si>
  <si>
    <t>Grevepesa</t>
  </si>
  <si>
    <t>Strade di Toscana</t>
  </si>
  <si>
    <t>Castelgreve Chianti Classico</t>
  </si>
  <si>
    <t>Haustor</t>
  </si>
  <si>
    <t>Amarone della Valpolicella</t>
  </si>
  <si>
    <t>Valpolicella Ripasso</t>
  </si>
  <si>
    <t>Hidden Vines</t>
  </si>
  <si>
    <t>I Giusti e Zanza</t>
  </si>
  <si>
    <t>Nemorino Toscana</t>
  </si>
  <si>
    <t>Vignavecchia</t>
  </si>
  <si>
    <t>JAQK Cellars</t>
  </si>
  <si>
    <t>High Rollers Cabernet Sauvignon</t>
  </si>
  <si>
    <t>High Rollers Pinot Noir</t>
  </si>
  <si>
    <t>Jasci &amp; Marchesani</t>
  </si>
  <si>
    <t>Montepulciano</t>
  </si>
  <si>
    <t>Jasci &amp; Marchesani "Janu"</t>
  </si>
  <si>
    <t>Jasci and Marchesani</t>
  </si>
  <si>
    <t>Pecorino</t>
  </si>
  <si>
    <t>Jean Biecher</t>
  </si>
  <si>
    <t>Riesling Grand Cru</t>
  </si>
  <si>
    <t>Jean Louis</t>
  </si>
  <si>
    <t>Cotes du Rhone Reserve</t>
  </si>
  <si>
    <t>Syrah</t>
  </si>
  <si>
    <t>L'Amandine</t>
  </si>
  <si>
    <t>Cotes du Rhone "Seguret"</t>
  </si>
  <si>
    <t>Vancluse Red Blend</t>
  </si>
  <si>
    <t>L'Escarpe</t>
  </si>
  <si>
    <t>Sancerre</t>
  </si>
  <si>
    <t>Loire Valley Sauvignon Blanc</t>
  </si>
  <si>
    <t>L'Invidio</t>
  </si>
  <si>
    <t>La Bodega</t>
  </si>
  <si>
    <t>Malbec</t>
  </si>
  <si>
    <t>La Toque</t>
  </si>
  <si>
    <t>LePlan</t>
  </si>
  <si>
    <t>Cepage de France Sauvignon Blanc</t>
  </si>
  <si>
    <t>Cepage de France Merlot</t>
  </si>
  <si>
    <t>Cotes du Rhone</t>
  </si>
  <si>
    <t>Les Lunelus Touraine</t>
  </si>
  <si>
    <t>Maggese</t>
  </si>
  <si>
    <t>Maison Duex Fleurs</t>
  </si>
  <si>
    <t>Macon Villages</t>
  </si>
  <si>
    <t>Coteaux Bourguignons Rouge</t>
  </si>
  <si>
    <t>Merayo Las Tres Filas</t>
  </si>
  <si>
    <t>Bierzo</t>
  </si>
  <si>
    <t>MORANDÉ PAÍS</t>
  </si>
  <si>
    <t>VALLE DE MAULE PIONERO RESERVA</t>
  </si>
  <si>
    <t>Mozzafiato</t>
  </si>
  <si>
    <t>Moscato d'Asti</t>
  </si>
  <si>
    <t>Nativ</t>
  </si>
  <si>
    <t>Aglianico</t>
  </si>
  <si>
    <t>Negretti</t>
  </si>
  <si>
    <t>Barolo cru "Mirau"</t>
  </si>
  <si>
    <t>Ojo de Buitre</t>
  </si>
  <si>
    <t>Rioja Tempranillo</t>
  </si>
  <si>
    <t>Oncore</t>
  </si>
  <si>
    <t>Vodka</t>
  </si>
  <si>
    <t>Origini</t>
  </si>
  <si>
    <t>Our/Vodka</t>
  </si>
  <si>
    <t>Palacio de Primavera</t>
  </si>
  <si>
    <t>Rioja Reserva</t>
  </si>
  <si>
    <t>Rioja Crianza</t>
  </si>
  <si>
    <t>Palmer</t>
  </si>
  <si>
    <t>10 Year Tawny Port</t>
  </si>
  <si>
    <t>20 Year Tawny Port</t>
  </si>
  <si>
    <t>40 Year Tawny Port</t>
  </si>
  <si>
    <t>Late Bottle Vintage Port</t>
  </si>
  <si>
    <t>Colheita 2004</t>
  </si>
  <si>
    <t>Colheita 2009</t>
  </si>
  <si>
    <t>Passos de Lisboa</t>
  </si>
  <si>
    <t>Reserva</t>
  </si>
  <si>
    <t>PAZO CASTRELO</t>
  </si>
  <si>
    <t>ALBARINO</t>
  </si>
  <si>
    <t>PHILOSOPHY</t>
  </si>
  <si>
    <t>PROSECCO</t>
  </si>
  <si>
    <t>Philosophy</t>
  </si>
  <si>
    <t>Sparkling Rose</t>
  </si>
  <si>
    <t>Podere Montale</t>
  </si>
  <si>
    <t>Maremma Toscana Sangiovese</t>
  </si>
  <si>
    <t>POGGIO STELLA</t>
  </si>
  <si>
    <t>Vino Nobile di Montepulciano</t>
  </si>
  <si>
    <t>Ravanal</t>
  </si>
  <si>
    <t>Cabernet Sauvignon Reserva</t>
  </si>
  <si>
    <t>Cabernet Sauvignon Gran Reserva</t>
  </si>
  <si>
    <t>Reserva D'Amizade (Friendship)</t>
  </si>
  <si>
    <t>Vinho Reserva</t>
  </si>
  <si>
    <t>Riga Black</t>
  </si>
  <si>
    <t>Black Currant</t>
  </si>
  <si>
    <t>Cherry</t>
  </si>
  <si>
    <t>Original</t>
  </si>
  <si>
    <t>Rubinoro</t>
  </si>
  <si>
    <t>Sacchetto</t>
  </si>
  <si>
    <t>Fili Prosecco</t>
  </si>
  <si>
    <t>San Biagio</t>
  </si>
  <si>
    <t>Barolo "Sorano"</t>
  </si>
  <si>
    <t>Barolo "Bricco"</t>
  </si>
  <si>
    <t>Bricco Cru Barolo</t>
  </si>
  <si>
    <t>Montersino Barbaresco</t>
  </si>
  <si>
    <t>Capalot Cru Barolo</t>
  </si>
  <si>
    <t>Sorano Cru Barolo</t>
  </si>
  <si>
    <t>San Rustico</t>
  </si>
  <si>
    <t>Valpolicella Classico</t>
  </si>
  <si>
    <t>Sassaroli</t>
  </si>
  <si>
    <t>Chianti DOCG</t>
  </si>
  <si>
    <t>Chianti DOCG Riserva</t>
  </si>
  <si>
    <t>Sassodisole</t>
  </si>
  <si>
    <t>Orcia Rosso</t>
  </si>
  <si>
    <t>Secondo Cerchio Catturasogni</t>
  </si>
  <si>
    <t>Rosso di Toscana IGT</t>
  </si>
  <si>
    <t>Serre dei Roveri</t>
  </si>
  <si>
    <t>Barolo</t>
  </si>
  <si>
    <t>Barolo Riserva</t>
  </si>
  <si>
    <t>Nebbiolo</t>
  </si>
  <si>
    <t>Shaken Awaken</t>
  </si>
  <si>
    <t>Smugglers Notch Distillery</t>
  </si>
  <si>
    <t>Organic Vodka</t>
  </si>
  <si>
    <t>Flavored Vodka</t>
  </si>
  <si>
    <t>Rum</t>
  </si>
  <si>
    <t>Gin</t>
  </si>
  <si>
    <t>Bourbon</t>
  </si>
  <si>
    <t>Maple Bourbon</t>
  </si>
  <si>
    <t>SUENO</t>
  </si>
  <si>
    <t>TEMPRANILLO</t>
  </si>
  <si>
    <t>Svetoni</t>
  </si>
  <si>
    <t>Chianti Colli Senesi</t>
  </si>
  <si>
    <t>Rose'</t>
  </si>
  <si>
    <t>Rosso di Montepulciano</t>
  </si>
  <si>
    <t>Tabarrini</t>
  </si>
  <si>
    <t>Adarmando Trebbiano Bianco</t>
  </si>
  <si>
    <t>Montefalco Rosso (Boccatone)</t>
  </si>
  <si>
    <t>Sagrantino Colle Grimaldesco</t>
  </si>
  <si>
    <t>Sagrantino Campo Alla Cerqua</t>
  </si>
  <si>
    <t>Sagrantino Colle Alle Macchie</t>
  </si>
  <si>
    <t>THE SASSENACH</t>
  </si>
  <si>
    <t>Blended Scotch Whiskey</t>
  </si>
  <si>
    <t>UKO</t>
  </si>
  <si>
    <t>Estate Malbec</t>
  </si>
  <si>
    <t>Estate Cabernet Sauvignon</t>
  </si>
  <si>
    <t>Malbec Reserva</t>
  </si>
  <si>
    <t>Uko</t>
  </si>
  <si>
    <t>Valde Lacierva</t>
  </si>
  <si>
    <t>Vallee des Pins</t>
  </si>
  <si>
    <t>Provence Rose</t>
  </si>
  <si>
    <t>Vignobles &amp; Compagnie</t>
  </si>
  <si>
    <t>Villa Moreschi</t>
  </si>
  <si>
    <t>Bardolino Chiaretto</t>
  </si>
  <si>
    <t>VINAAGO</t>
  </si>
  <si>
    <t>RED SANGRIA</t>
  </si>
  <si>
    <t>WHITE SANGRIA</t>
  </si>
  <si>
    <t>Vinekeg</t>
  </si>
  <si>
    <t>20L</t>
  </si>
  <si>
    <t>Sparkling White</t>
  </si>
  <si>
    <t>Vinessens</t>
  </si>
  <si>
    <t>Casica del Abuelo</t>
  </si>
  <si>
    <t>VINHA DAS MARGARIDAS</t>
  </si>
  <si>
    <t>VINHO VERDE DOC</t>
  </si>
  <si>
    <t>Vinhas Margaridas</t>
  </si>
  <si>
    <t>Moscato</t>
  </si>
  <si>
    <t>Dao Red Blend</t>
  </si>
  <si>
    <t>Douro</t>
  </si>
  <si>
    <t>Vitalonga</t>
  </si>
  <si>
    <t>Elcione</t>
  </si>
  <si>
    <t>Westmount</t>
  </si>
  <si>
    <t>Willamette Valley Pinot Gris</t>
  </si>
  <si>
    <t>Willamette Valley Pinot Noir</t>
  </si>
  <si>
    <t>Wicked</t>
  </si>
  <si>
    <t>Merlot</t>
  </si>
  <si>
    <t>SLPL</t>
  </si>
  <si>
    <t xml:space="preserve">  </t>
  </si>
  <si>
    <t>Stew's PL Venture</t>
  </si>
  <si>
    <t/>
  </si>
  <si>
    <t>Price</t>
  </si>
  <si>
    <t>7 Castillos Crianza</t>
  </si>
  <si>
    <t>Table Red Wine</t>
  </si>
  <si>
    <t>V/V</t>
  </si>
  <si>
    <t>12/750ml</t>
  </si>
  <si>
    <t>Pending</t>
  </si>
  <si>
    <t>7 Castillos Rioja Tempranillo</t>
  </si>
  <si>
    <t>Abrazo Carinena Garnacha Rose</t>
  </si>
  <si>
    <t>Abrazo Carinena Tempranillo</t>
  </si>
  <si>
    <t xml:space="preserve">Abrazo Castilla Y Leon 70% Verdejo 30% Viura Blanco                 </t>
  </si>
  <si>
    <t>Table White Wine</t>
  </si>
  <si>
    <t>Ahora Blanco</t>
  </si>
  <si>
    <t>6/750ml</t>
  </si>
  <si>
    <t>Ahora Tinto</t>
  </si>
  <si>
    <t>Alto Vuelo Cabernet Sauvignon</t>
  </si>
  <si>
    <t>Alto Vuelo Gran Reserva Cab Sauv</t>
  </si>
  <si>
    <t>v/v</t>
  </si>
  <si>
    <t>Alto Vuelo Pinot Noir</t>
  </si>
  <si>
    <t>Alto Vuelo Sauvignon Blanc</t>
  </si>
  <si>
    <t>Alto Vuelo Syrah</t>
  </si>
  <si>
    <t>Alto Vuelo Pinot Noir Rose 2017</t>
  </si>
  <si>
    <t>Blcaro Toscana Indi Geo Merlot</t>
  </si>
  <si>
    <t>Blokes and Sheilas Charonnay</t>
  </si>
  <si>
    <t>Blokes and Sheilas Reserve Shiraz</t>
  </si>
  <si>
    <t xml:space="preserve">Catulo Garnacha </t>
  </si>
  <si>
    <t>Cruz de Piedra Calatayud Garnacha</t>
  </si>
  <si>
    <t>Don Leonardo Mendoza Cabernet Sauvignon</t>
  </si>
  <si>
    <t>El Arbol de Aranleon Cab Franc, Merlot, Monastrell &amp; Tempranillo</t>
  </si>
  <si>
    <t>6/750ml.</t>
  </si>
  <si>
    <t>Fuedo dei Venti Cabernet Vino Rosso</t>
  </si>
  <si>
    <t>Fuedo dei Venti Chardonnay Vino Bianco</t>
  </si>
  <si>
    <t xml:space="preserve">Fuedo dei Venti Merlot Vino Rosso   </t>
  </si>
  <si>
    <t>MARQUES DE MONTANANA Calatayud Garnacha Selecion Especial</t>
  </si>
  <si>
    <t xml:space="preserve">0110421  </t>
  </si>
  <si>
    <t>Minini Corte dei Mori Vermentino Grillo Blue</t>
  </si>
  <si>
    <t>White Table Wine</t>
  </si>
  <si>
    <t>Minini Poggio delle Faine</t>
  </si>
  <si>
    <t>Minini Poggio delle Faine Bianco</t>
  </si>
  <si>
    <t>12/750ml.</t>
  </si>
  <si>
    <t>1/3L</t>
  </si>
  <si>
    <t>Minini Poggio delle Faine Rosso</t>
  </si>
  <si>
    <t>6/1.5L</t>
  </si>
  <si>
    <t>Minini 'SLPL Montepulciano</t>
  </si>
  <si>
    <t>Red Table Wine</t>
  </si>
  <si>
    <t>104397 </t>
  </si>
  <si>
    <t>Minini SLPL Terre Siciliane Pinot Grigio</t>
  </si>
  <si>
    <t>Minini Syrah Terre Siciliane IGP</t>
  </si>
  <si>
    <t>Minini Toscana Rosso Poggio delle Faine</t>
  </si>
  <si>
    <t>Montespina Rueda Verdejo</t>
  </si>
  <si>
    <t xml:space="preserve">Penelope Sanchez Campo de Borja </t>
  </si>
  <si>
    <t>Red Spanish Wine</t>
  </si>
  <si>
    <t>Penelope Sanchez Cava Parellada Zarel-lo Macabeo Brut</t>
  </si>
  <si>
    <t xml:space="preserve">Sparkling White Wine </t>
  </si>
  <si>
    <t>Piedra Luna Mendoza Malbec</t>
  </si>
  <si>
    <t xml:space="preserve">Sierra de los Suenos Malbec </t>
  </si>
  <si>
    <t xml:space="preserve">Solo Bobal, Tempranillo &amp; Syrah </t>
  </si>
  <si>
    <t>6/1.5L.</t>
  </si>
  <si>
    <t>Solo Bobal, Tempranillo and Syrah</t>
  </si>
  <si>
    <t>Stoney Range Sauvignon Blanc</t>
  </si>
  <si>
    <t>12/750ML</t>
  </si>
  <si>
    <t>Vino Rosso Da Mea Culpa</t>
  </si>
  <si>
    <t>6/750ML</t>
  </si>
  <si>
    <t>3/1.5L</t>
  </si>
  <si>
    <t>Sierra De Los Suenos Cabernet Sauvignon</t>
  </si>
  <si>
    <t>12/750 ML</t>
  </si>
  <si>
    <t>Estrella Del Sur Cabernet Sauvignon</t>
  </si>
  <si>
    <t>Estrella De Sur Malbec</t>
  </si>
  <si>
    <t>Product SKU</t>
  </si>
  <si>
    <t>Name</t>
  </si>
  <si>
    <t>DOM011</t>
  </si>
  <si>
    <t>DOM012</t>
  </si>
  <si>
    <t>SBC100</t>
  </si>
  <si>
    <t>PSR107</t>
  </si>
  <si>
    <t>CLF117</t>
  </si>
  <si>
    <t>2018 LUXX, California Merlot</t>
  </si>
  <si>
    <t>MTC104</t>
  </si>
  <si>
    <t>2019 Lulo, Monterey County Gruner Veltliner, California</t>
  </si>
  <si>
    <t>MOS103</t>
  </si>
  <si>
    <t>Fissata Blonde, Fizzy White Wine</t>
  </si>
  <si>
    <t>AUS306</t>
  </si>
  <si>
    <t>2020 Peekaboo, South Eastern Australia Chardonnay</t>
  </si>
  <si>
    <t>Brand</t>
  </si>
  <si>
    <t>Description</t>
  </si>
  <si>
    <t>Price/Case</t>
  </si>
  <si>
    <t>Price/Bottle</t>
  </si>
  <si>
    <t>Jérémie Huchet</t>
  </si>
  <si>
    <t>Vin de France- Chapeau Melon</t>
  </si>
  <si>
    <t>Vignobles Garzaro</t>
  </si>
  <si>
    <t>La Bastide Saint Dominique</t>
  </si>
  <si>
    <t>Cotes Du Rhone</t>
  </si>
  <si>
    <t>Jerome Vacher</t>
  </si>
  <si>
    <t>Sancerre White</t>
  </si>
  <si>
    <t>Sancerre Red</t>
  </si>
  <si>
    <t>La Cave des Vignerons de Saint Pourçain</t>
  </si>
  <si>
    <t>Saint Pourçain</t>
  </si>
  <si>
    <t>Domaine Christophe Patrice</t>
  </si>
  <si>
    <t>Petit Chablis</t>
  </si>
  <si>
    <t>Domaine Jean Vaudoisey</t>
  </si>
  <si>
    <t>Pommard</t>
  </si>
  <si>
    <t>Burgundy</t>
  </si>
  <si>
    <t>Domaine les Luquettes</t>
  </si>
  <si>
    <t>Bandol</t>
  </si>
  <si>
    <t>Volnay</t>
  </si>
  <si>
    <t>Domaine Bader-Mimeur</t>
  </si>
  <si>
    <t>Chassagne-Montrachet White</t>
  </si>
  <si>
    <t>Chassagne-Montrachet Red</t>
  </si>
  <si>
    <t>Domaine Eloy</t>
  </si>
  <si>
    <t>Pouilly-Fuissé</t>
  </si>
  <si>
    <t>Domaine Jean Mallet</t>
  </si>
  <si>
    <t>Champagne</t>
  </si>
  <si>
    <t>Domaine André Mathieu</t>
  </si>
  <si>
    <t>Chateauneuf du Pape red</t>
  </si>
  <si>
    <t>Domaine Carlin Pinson</t>
  </si>
  <si>
    <t xml:space="preserve">Sancerre </t>
  </si>
  <si>
    <t>Chateauneuf du Pape white</t>
  </si>
  <si>
    <t>Connecticut Retail Price Posting</t>
  </si>
  <si>
    <t>Bottle Size</t>
  </si>
  <si>
    <t>Case Size</t>
  </si>
  <si>
    <t>Case Price</t>
  </si>
  <si>
    <t>Cheurlin Champagne</t>
  </si>
  <si>
    <t>Brut Speciale</t>
  </si>
  <si>
    <t>750ml</t>
  </si>
  <si>
    <t>Rose de Saignee</t>
  </si>
  <si>
    <t>375ml</t>
  </si>
  <si>
    <t>Celebrite</t>
  </si>
  <si>
    <t>Le Champion</t>
  </si>
  <si>
    <t>Product Description</t>
  </si>
  <si>
    <t>VL002 (Chateau de Lairdley Semillon Sweet 2015)</t>
  </si>
  <si>
    <t>VL003 (Chateau Mamin Merlot  2011)</t>
  </si>
  <si>
    <t>VL004 (Vin De France Organic Grenache Rose 2017)</t>
  </si>
  <si>
    <t>VL005 (Vin De France Organic Grenache Rose Pouch 2017)</t>
  </si>
  <si>
    <t>VL006 (Vincent Lataste Cabernet Sauv. Vin De France 2015)</t>
  </si>
  <si>
    <t>VL007 (Vincent Lataste Grenache Vin De France Red 2015)</t>
  </si>
  <si>
    <t>VL008 (Vincent Lataste Merlot Vin De France Red 2015)</t>
  </si>
  <si>
    <t>VL009 (Vincent Lataste Syrah Vin de France Red 2015)</t>
  </si>
  <si>
    <t>VL011 (Chateau Mamin Merlot 2009)</t>
  </si>
  <si>
    <t>VL013 (Chateau de Lardiley Sauvignon Blanc 2015)</t>
  </si>
  <si>
    <t>VL014 (Chateau Mamin Merlot 2014)</t>
  </si>
  <si>
    <t>VL015 (Vincent Lataste Sweet Red Vin de France Red 2015)</t>
  </si>
  <si>
    <t>VARIETAL</t>
  </si>
  <si>
    <t>UNIT PRICE</t>
  </si>
  <si>
    <t>Summerhill Pyramid Winery</t>
  </si>
  <si>
    <t>Robert Bateman Get to Know Series Merlot Okanagan Valley British Columbia</t>
  </si>
  <si>
    <t>1/750ml</t>
  </si>
  <si>
    <t>Robert Bateman Get to Know Series Pinot Gris Okanagan Valley British Columbia</t>
  </si>
  <si>
    <t>Pinot Gris</t>
  </si>
  <si>
    <t>Robert Bateman Get to Know Series Cipes Rose Pinor Noir Okanagan Valley British Columbia</t>
  </si>
  <si>
    <t>Pinot Noir Rose</t>
  </si>
  <si>
    <t>Robert Bateman Get to Know Series Riesling  2007 Icewine Okanagan Valley British Columbia</t>
  </si>
  <si>
    <t>1/187ml</t>
  </si>
  <si>
    <t>Robert Bateman Get to Know Series Pinot Noir  2007 Icewine Okanagan Valley British Columbia 187ml</t>
  </si>
  <si>
    <t>Robert Bateman Get to Know Series Pinot Noir Okanagan Valley British Columbia</t>
  </si>
  <si>
    <t>Dancing Hares</t>
  </si>
  <si>
    <t>Dancing Hares Napa Valley Red Wine</t>
  </si>
  <si>
    <t>Red Wine</t>
  </si>
  <si>
    <t>1/1.5L</t>
  </si>
  <si>
    <t>1/6L</t>
  </si>
  <si>
    <t>Dancing Hares Red Wine Napa Valley  2009 1.5L</t>
  </si>
  <si>
    <t>Dancing Hares Red Wine Napa Valley  2009 3L</t>
  </si>
  <si>
    <t>Dancing Hares Red Wine Napa Valley  2009 6L</t>
  </si>
  <si>
    <t>Dancing Hares Red Wine Napa Valley 2003</t>
  </si>
  <si>
    <t>Dancing Hares Red Wine Napa Valley 2003 1.5L</t>
  </si>
  <si>
    <t>Dancing Hares Red Wine Napa Valley 2003 3L</t>
  </si>
  <si>
    <t>Dancing Hares Red Wine Napa Valley 2003 6L</t>
  </si>
  <si>
    <t>Dancing Hares Red Wine Napa Valley 2004</t>
  </si>
  <si>
    <t>Dancing Hares Red Wine Napa Valley 2004 (comp of GSET 8600749 only)</t>
  </si>
  <si>
    <t>Dancing Hares Red Wine Napa Valley 2004 1.5L</t>
  </si>
  <si>
    <t>Dancing Hares Red Wine Napa Valley 2004 3L</t>
  </si>
  <si>
    <t>Dancing Hares Red Wine Napa Valley 2004 6L</t>
  </si>
  <si>
    <t>Dancing Hares Red Wine Napa Valley 2005</t>
  </si>
  <si>
    <t>Dancing Hares Red Wine Napa Valley 2005 1.5L</t>
  </si>
  <si>
    <t>Dancing Hares Red Wine Napa Valley 2005 3L</t>
  </si>
  <si>
    <t>Dancing Hares Red Wine Napa Valley 2005 6L</t>
  </si>
  <si>
    <t>Dancing Hares Red Wine Napa Valley 2006</t>
  </si>
  <si>
    <t>Dancing Hares Red Wine Napa Valley 2006 1.5L</t>
  </si>
  <si>
    <t>Dancing Hares Red Wine Napa Valley 2006 3L</t>
  </si>
  <si>
    <t>Dancing Hares Red Wine Napa Valley 2006 6L</t>
  </si>
  <si>
    <t>Dancing Hares Red Wine Napa Valley 2007</t>
  </si>
  <si>
    <t>Dancing Hares Red Wine Napa Valley 2007 1.5L</t>
  </si>
  <si>
    <t>Dancing Hares Red Wine Napa Valley 2007 3L</t>
  </si>
  <si>
    <t>Dancing Hares Red Wine Napa Valley 2008</t>
  </si>
  <si>
    <t>6750ml</t>
  </si>
  <si>
    <t>Dancing Hares Red Wine Napa Valley 2008 1.5L</t>
  </si>
  <si>
    <t>Dancing Hares Red Wine Napa Valley 2008 3.0L</t>
  </si>
  <si>
    <t>Dancing Hares Red Wine Napa Valley 2008 6.0L</t>
  </si>
  <si>
    <t>Dancing Hares Red Wine Napa Valley 2009</t>
  </si>
  <si>
    <t>Dancing Hares Vineyard Napa Valley  2007 6L</t>
  </si>
  <si>
    <t>Dancing Hares Vineyard Red Wine Napa Valley 2010 1500</t>
  </si>
  <si>
    <t>Dancing Hares Vineyard Red Wine Napa Valley 2010 750</t>
  </si>
  <si>
    <t>Dancing Hares Vineyard Red Wine St. Helena 2011 750</t>
  </si>
  <si>
    <t>Mad Hatter Napa Valley Red Wine</t>
  </si>
  <si>
    <t>Mad Hatter Red Wine Napa Valley 2009</t>
  </si>
  <si>
    <t>Mad Hatter Red Wine Napa Valley 2010 750</t>
  </si>
  <si>
    <t>Dancing Hares Napa Valley Red Wine (in wood box)</t>
  </si>
  <si>
    <t>Vines of Mendoza</t>
  </si>
  <si>
    <t>Ala Negra Malbec Mendoza 2010 750</t>
  </si>
  <si>
    <t>1/750ML</t>
  </si>
  <si>
    <t>Ala Negra Malbec Reserva Mendoza 2006</t>
  </si>
  <si>
    <t>Ala Negra Reserva Malbec Mendoza 2008 750</t>
  </si>
  <si>
    <t>Altus Grand Vin Red Blend Mendoza 2000</t>
  </si>
  <si>
    <t>Aluvion Reserve Malbec Mendoza 2010 750</t>
  </si>
  <si>
    <t>Amauta Red Blend Valle De Cafayate 2005</t>
  </si>
  <si>
    <t>Antucura Red Blend Mendoza 2003</t>
  </si>
  <si>
    <t>Atamisque Assemblage</t>
  </si>
  <si>
    <t>1/750ml.</t>
  </si>
  <si>
    <t>Atamisque Cabernet Sauvignon Mendoza 2007</t>
  </si>
  <si>
    <t>AVE Malbec Mendoza 2006</t>
  </si>
  <si>
    <t>Ave Memento Red Blend Mendoza 2007 750</t>
  </si>
  <si>
    <t>Azul Red Blend Gran Reserva Mendoza 2004</t>
  </si>
  <si>
    <t>Azul Red Wine Gran Reserva Mendoza 2003</t>
  </si>
  <si>
    <t>Azul Reserva Blend Uco Valley Mendoza Argentina 2004</t>
  </si>
  <si>
    <t>Azul Reserve Bodega La Azul Red Blend Mendoza 2003</t>
  </si>
  <si>
    <t>Bacan White Blend Mendoza 2012 750</t>
  </si>
  <si>
    <t>White Blend</t>
  </si>
  <si>
    <t>Bodega Del Genio Malbec Mendoza 2006</t>
  </si>
  <si>
    <t>Bodega Sur De Los Andes Malbec Mendoza Gran Reserve 2005</t>
  </si>
  <si>
    <t>Bonomo y Montiel</t>
  </si>
  <si>
    <t>Red Wine/ Malbec</t>
  </si>
  <si>
    <t>Bressia Conjuro Estate Bottled Red Wine Mendoza 2003</t>
  </si>
  <si>
    <t>Bressia Conjuro Estate Bottled Red Wine Mendoza 2006</t>
  </si>
  <si>
    <t>Bressia Conjuro Red Blend Mendoza 2008 750</t>
  </si>
  <si>
    <t>Bressia Monteagrelo Cabernet Sauvignon Mendoza 2007</t>
  </si>
  <si>
    <t>Bressia Monteagrelo Malbec Mendoza 2007</t>
  </si>
  <si>
    <t>Bressia Monteagrelo Syrah Medoza Argentina 2007</t>
  </si>
  <si>
    <t>Bressia Profundo Medoza Argentina 2006</t>
  </si>
  <si>
    <t>Bressia Profundo Red Wine Blend Profundo Mendoza 2004</t>
  </si>
  <si>
    <t>Caelum  Reserva Chardonnay Mendoza 2010 750</t>
  </si>
  <si>
    <t>Caelum Cabernet Sauvignon Mendoza 2009 6 pack</t>
  </si>
  <si>
    <t>Caelum Estate Grown and Bottled Chardonnay Mendoza 2011 750</t>
  </si>
  <si>
    <t xml:space="preserve">Caelum Reserva Malbec Mendoza </t>
  </si>
  <si>
    <t>Caelum Rosado Malbec Mendoza 2011 750</t>
  </si>
  <si>
    <t>Caligiore Malbec Reserve Mendoza 2007</t>
  </si>
  <si>
    <t>Caligiore Nature's Legacy</t>
  </si>
  <si>
    <t>Caligiore Reserva</t>
  </si>
  <si>
    <t>Calvulcura Red Blend Uco Valley 2004</t>
  </si>
  <si>
    <t>Cantinian An Adventure of Two Cultures Red Blend Mendoza 2011 750</t>
  </si>
  <si>
    <t>Cantinian Reserva Cabernet Sauvignon/Malbec Mendoza 2009 750</t>
  </si>
  <si>
    <t>Cabernet Sauvignon/Malbec</t>
  </si>
  <si>
    <t xml:space="preserve">Caprice Gran Corte </t>
  </si>
  <si>
    <t>0108980 </t>
  </si>
  <si>
    <t>Caprice Gran Corte Blend Mendoza 2011 750</t>
  </si>
  <si>
    <t>Blend</t>
  </si>
  <si>
    <t xml:space="preserve">Caprice Super Premium Malbec </t>
  </si>
  <si>
    <t xml:space="preserve">0108981   </t>
  </si>
  <si>
    <t>Carinae Gran Reserva Syrah Mendoza 2007</t>
  </si>
  <si>
    <t>Carinae Prestige Mendoza 2007</t>
  </si>
  <si>
    <t>Carmelo Patti Cabernet Sauvignon Mendoza 2002</t>
  </si>
  <si>
    <t>Carmelo Patti Gran Assemblage VinoTinto Mendoza 2002</t>
  </si>
  <si>
    <t>Carmelo Patti Malbec Mendoza 2003</t>
  </si>
  <si>
    <t>Carmelo Patti Sparkling Wine Extra Brut Lujan de Cuyo 2004</t>
  </si>
  <si>
    <t>White Wine</t>
  </si>
  <si>
    <t>Carmelo Patti Sparkling Wine Extra Brut White Blend Lujan de Cuyo-Mendoza 2004</t>
  </si>
  <si>
    <t>Carmine Granata  Cosecha Tardía Semillon Mendoza NV 500ML</t>
  </si>
  <si>
    <t>Semillon</t>
  </si>
  <si>
    <t>1/500ML</t>
  </si>
  <si>
    <t>Catalpa Malbec Tupungato-Valle de Uco Mendoza 2008</t>
  </si>
  <si>
    <t>Catalpa Merlot Single Vineyard Mendoza 2007</t>
  </si>
  <si>
    <t>Cavas de Crianza Cabernet Sauvignon 2006</t>
  </si>
  <si>
    <t>Cavas de Crianza Malbec Mendoza 2005</t>
  </si>
  <si>
    <t>Cavas de Crianza Malbec Mendoza 2006</t>
  </si>
  <si>
    <t>Cavas De Crianza Red Blend Mendoza 2009 750</t>
  </si>
  <si>
    <t>Cinco Tierras Malbec Mendoza 2005</t>
  </si>
  <si>
    <t>Cinco Tierras Reserva Malbec Mendoza 2004</t>
  </si>
  <si>
    <t>Clos de Chacras Cabernet Sauvignon Mendoza 2007</t>
  </si>
  <si>
    <t>Clos des Andes Red Blend Mendoza 2005</t>
  </si>
  <si>
    <t>Collovati Malbec La Rioja 2009 750</t>
  </si>
  <si>
    <t>Conalbi Grinberg Grand Reserve Malbec Mendoza 2003</t>
  </si>
  <si>
    <t>Cuatro Vacas Gordas</t>
  </si>
  <si>
    <t>Cuvelier Los Andes Colección Red Blend Mendoza Argentina 2008</t>
  </si>
  <si>
    <t>Cuvelier Los Andes Grand Malbec Mendoza Argentina 2008</t>
  </si>
  <si>
    <t>Cuvelier Los Andes Grand Vin</t>
  </si>
  <si>
    <t>Cuvelier Los Andes Red Wine Mendoza 2005</t>
  </si>
  <si>
    <t>De Angeles  Gran Malbec Mendoza 2009 750</t>
  </si>
  <si>
    <t>De Angeles Malbec Mendoza 2010 750</t>
  </si>
  <si>
    <t>De Angeles Vina 1924 Gran Malbec Lujan De Cuyo Mendoza 2008</t>
  </si>
  <si>
    <t>Diamandes de Uco Malbec Mendoza 2010 750</t>
  </si>
  <si>
    <t>Diamandes de Uco Red Blend Gran Reserva Mendoza 2008 750</t>
  </si>
  <si>
    <t>Diego Rosso Pinot Noir</t>
  </si>
  <si>
    <t>0108620</t>
  </si>
  <si>
    <t>Don Diego Shiraz Catamarca 2004</t>
  </si>
  <si>
    <t>Shiraz</t>
  </si>
  <si>
    <t>Doña Elvira Reserva Cabernet Sauvignon  Uco Valley Mendoza Argentina 2005</t>
  </si>
  <si>
    <t>Doña Silvina Malbec Mendoza 2006</t>
  </si>
  <si>
    <t>Doña Silvina Malbec Reserva Mendoza 2006 6pack</t>
  </si>
  <si>
    <t>Durigutti Bonarda Red Wine Mendoza 2007</t>
  </si>
  <si>
    <t>Earth First Crianza Malbec Mendoza 2011 750</t>
  </si>
  <si>
    <t>Earth First Malbec Mendoza 2011 750</t>
  </si>
  <si>
    <t>Earth First Reserva Malbec Mendoza 2009 750</t>
  </si>
  <si>
    <t>Eme de Martinotti Malbec Mendoza 2006</t>
  </si>
  <si>
    <t>Enamore Allegini + Renacer Red Blend Mendoza 2009</t>
  </si>
  <si>
    <t>Enamore Blend Mendoza Argentina 2007</t>
  </si>
  <si>
    <t>Enrique Foster Limited Edition Malbec Lujan De Cuyo Mendoza Argentina 2005</t>
  </si>
  <si>
    <t>Enrique Foster Malbec Limited Edition Mendoza 2002</t>
  </si>
  <si>
    <t>Enrique Foster Malbec Limited Edition Mendoza 2004</t>
  </si>
  <si>
    <t>Enrique Foster Terruño Lunlunta</t>
  </si>
  <si>
    <t>Red Wine/Malbec</t>
  </si>
  <si>
    <t>0108621</t>
  </si>
  <si>
    <t>Enrique Fostser Malbec Reserva Mendoza 2003</t>
  </si>
  <si>
    <t>Enrique Fostser Malbec Reserva Mendoza 2006</t>
  </si>
  <si>
    <t>Flechas de Los Andes Gran Malbec 2006 Mendoza</t>
  </si>
  <si>
    <t>Foster Pink Rose Mendoza 2009</t>
  </si>
  <si>
    <t>rose</t>
  </si>
  <si>
    <t>Galileo Malbec Mendoza 2010</t>
  </si>
  <si>
    <t>Gauchezco Plata</t>
  </si>
  <si>
    <t>0108622</t>
  </si>
  <si>
    <t>Gauchezco Reserva</t>
  </si>
  <si>
    <t>0108623</t>
  </si>
  <si>
    <t>Gimenez Riili Cabernet Sauvignon Mendoza 2005</t>
  </si>
  <si>
    <t>Gimenez Riili Gran Reserva Malbec Limited Edition Mendoza 2009 750</t>
  </si>
  <si>
    <t>Gimenez Riili Perpetuum Premium Special Edition Syrah Mendoza 2008</t>
  </si>
  <si>
    <t>Gimenez Riili Perpetuum Premium Torrentes White Wine Famatina Valley La Rioja 2010</t>
  </si>
  <si>
    <t>Gimenez Riili Reserva Altamira Malbec Mendoza 2007</t>
  </si>
  <si>
    <t>Gimenez Riili Reserva Malbec Limited Edition Uco Valley Mendoza 2011 750</t>
  </si>
  <si>
    <t>Gimenez Riili Torrontes Mendoza 2006</t>
  </si>
  <si>
    <t>Gimenez Rilli Malbec Mendoza Cepas De Familia 2005</t>
  </si>
  <si>
    <t>Gimeniz Riili Reserva Malbec Partida Limitada Mendoza 2006</t>
  </si>
  <si>
    <t>Gran Estirpe Malbec Mendoza 2004</t>
  </si>
  <si>
    <t>Gran Estirpe Malbec Mendoza 2008 750</t>
  </si>
  <si>
    <t>Gran Lorca Poetico Petit Verdot Mendoza Argentina 2007</t>
  </si>
  <si>
    <t>Petit Verdot</t>
  </si>
  <si>
    <t>Gran Lorca Poetico Petit Verdot Mendoza Argentina 2008</t>
  </si>
  <si>
    <t>Hacienda del Plata Cabernet Sauvignon Reserve Arrieros Mendoza 2002</t>
  </si>
  <si>
    <t>Hacienda del Plata Syrah Mayoral Reserve Mendoza 2002</t>
  </si>
  <si>
    <t>Hinojosa Malbec Reserva Mendoza 2005</t>
  </si>
  <si>
    <t>Inizio Reserva Malbec Mendoza Argentina 2006</t>
  </si>
  <si>
    <t>Inizio Reserva Malbec Tupungato Mendoza 2008</t>
  </si>
  <si>
    <t>Ique Malbec Enrique Foster Mendoza Argentina 2008</t>
  </si>
  <si>
    <t>Jean River Malbec Rose Mendoza 2007</t>
  </si>
  <si>
    <t>Jose L Mounier Torrontés Cafayate Salta Argentina 2009</t>
  </si>
  <si>
    <t>Jose L. Mounier Red Blend Alto Valle de Cafayate-Salta 2005</t>
  </si>
  <si>
    <t>Jose L. Mounier White Wine Torrontes Valle de Cafayate Salta 2008</t>
  </si>
  <si>
    <t>Jose L. Mounier White Wine Torrontes Valle de Cafayate-Salta 2007</t>
  </si>
  <si>
    <t>Kazañandu</t>
  </si>
  <si>
    <t>0108624</t>
  </si>
  <si>
    <t>La Flor De Pulenta Estate Malbec Mendoza 2005</t>
  </si>
  <si>
    <t>La Flor De Pulenta Estate Malbec Mendoza 2007</t>
  </si>
  <si>
    <t>La Flor Pulenta Estate Malbec Mendoza 2008</t>
  </si>
  <si>
    <t>La Flor Pulenta Wines Cabernet Sauvignon Mendoza 2008</t>
  </si>
  <si>
    <t>La Fraccion Seleccion de Barricas Malbec Mendoza 2011 750</t>
  </si>
  <si>
    <t>La Puerta Red Blend Famatina Valley 2007 750</t>
  </si>
  <si>
    <t>La Puerta Red Blend Famatina Valley 2008 750</t>
  </si>
  <si>
    <t>Laborum Malbec El Porvenir de Los Andes Cafayate Salta 2006</t>
  </si>
  <si>
    <t>Laborum Tannat Red Wine Cafayate Valley Salta 2005</t>
  </si>
  <si>
    <t>Laborum Torrontes White Wine El Porvenir de Los Andes Cafayate Valley, Salta 2009</t>
  </si>
  <si>
    <t>Lagrima Canela Bressia White Wine Mendoza 2006</t>
  </si>
  <si>
    <t>Las Loicas Reserva Cabernet Sauvignon Mendoza 2006</t>
  </si>
  <si>
    <t>Las Perdices</t>
  </si>
  <si>
    <t>074875</t>
  </si>
  <si>
    <t>Las Perdices Cabernet Sauvignon Mendoza</t>
  </si>
  <si>
    <t>Las Perdices Extra Brut</t>
  </si>
  <si>
    <t>0108625</t>
  </si>
  <si>
    <t>Las Perdices Pinot Grigio</t>
  </si>
  <si>
    <t>Las Perdices Pinot Grigio Mendoza</t>
  </si>
  <si>
    <t xml:space="preserve">Las Perdices Pinot Noir Reserva Mendoza </t>
  </si>
  <si>
    <t>Las Perdices Reserva</t>
  </si>
  <si>
    <t>0108627</t>
  </si>
  <si>
    <t>0108628</t>
  </si>
  <si>
    <t>Las Perdices Reserva Albarino Mendoza 2012 750</t>
  </si>
  <si>
    <t>Las Perdices Reserva Malbec Mendoza</t>
  </si>
  <si>
    <t>Las Perdices Reserva Pinor Noir Mendoza 2011 750</t>
  </si>
  <si>
    <t>Lindaflor Malbec Valle De Uco Mendoza 2004</t>
  </si>
  <si>
    <t>Lindaflor Malbec Valle De Uco Mendoza 2006</t>
  </si>
  <si>
    <t>Lindaflor Malbec Valle De Uco Mendoza 2008 750</t>
  </si>
  <si>
    <t>Lindaflor Petite Fleur Malbec Mendoza 2009 750</t>
  </si>
  <si>
    <t>Lorca Poetico Estate Bottled Cabernet Sauvignon Mendoza 2006</t>
  </si>
  <si>
    <t>Lorca Poetico Estate Bottled Viognier Vistaflores Vineyards Mendoza 2007</t>
  </si>
  <si>
    <t>Viognier</t>
  </si>
  <si>
    <t>Lorca Poetico Estate Bottled Viognier Vistaflores Vineyards Mendoza 2008</t>
  </si>
  <si>
    <t>Lorca Poetico Malbec Vista Flores Vineyards Mendoza 2004</t>
  </si>
  <si>
    <t>Luca Pinot Noir Uco Valley 2007</t>
  </si>
  <si>
    <t>Maia Cabernet Sauvignon Mendoza 2006</t>
  </si>
  <si>
    <t>Maia Malbec Mendoza 2006</t>
  </si>
  <si>
    <t>Mairena Bonarda Red Wine Mendoza 2005</t>
  </si>
  <si>
    <t>Mairena Bonarda Red Wine Mendoza 2006 6pack</t>
  </si>
  <si>
    <t>Mairena Malbec Mendoza 2005</t>
  </si>
  <si>
    <t>Mairena Reserva Bonarda Mendoza 2008</t>
  </si>
  <si>
    <t>Mairena Reserva Bonarda Red Wine Mendoza 2007 6 pack</t>
  </si>
  <si>
    <t>Mairena Sauvignon Blanc Mendoza 2008</t>
  </si>
  <si>
    <t>Malandra Spirit of Tango Malbec Mendoza 2010 750</t>
  </si>
  <si>
    <t>Malbec de Angeles Malbec Mendoza 2007</t>
  </si>
  <si>
    <t>Matices de Abril Malbec Mendoza 2004</t>
  </si>
  <si>
    <t>Mazzotta Gran Malbec Mendoza 2008 750</t>
  </si>
  <si>
    <t>Mazzotta Partida Limitada Cabernet Sauvignon Mendoza 2010 750</t>
  </si>
  <si>
    <t>Melodia Merlot Mendoza 2006</t>
  </si>
  <si>
    <t>Mendel Unus Red Blend Mendoza 2004</t>
  </si>
  <si>
    <t>Mi Terruno Reserve Malbec Mendoza 2007</t>
  </si>
  <si>
    <t>Mil Vientos Crido en barrica Malbec San Juan Argentina 2009</t>
  </si>
  <si>
    <t>Mil Vientos Syrah San Juan 2006</t>
  </si>
  <si>
    <t>Mil Vientos Torrontes White Wine  San Juan 2008</t>
  </si>
  <si>
    <t>Mil Vientos Torrontes White Wine  San Juan 2010</t>
  </si>
  <si>
    <t>Miras by Marcelo Miras Merlot Patagonia 2009 750</t>
  </si>
  <si>
    <t>Miras by Marcelo Miras Pinot Noir Patagonia 2009 750</t>
  </si>
  <si>
    <t>Miras by Marcelo Miras Reserva Red Blend Patagonia 2009 750</t>
  </si>
  <si>
    <t>Monte Cinco Malbec Mendoza 2003</t>
  </si>
  <si>
    <t>Monte Cinco Malbec Mendoza 2005</t>
  </si>
  <si>
    <t>Monteagrelo Bressia Malbec Mendoza 2005</t>
  </si>
  <si>
    <t>Montecinco Petit Verdot Mendoza 2007</t>
  </si>
  <si>
    <t>Verdot</t>
  </si>
  <si>
    <t>Monteviejo Petite Fleur Uco Valley Mendoza Argentina 2004</t>
  </si>
  <si>
    <t>Monteviejo Red Blend Valle De Uco Mendoza 2006</t>
  </si>
  <si>
    <t>Monteviejo Red Blend Valle de Uco Mendoza 2007</t>
  </si>
  <si>
    <t>Nomade Malbec Reserva Mendoza 2004</t>
  </si>
  <si>
    <t>Norberto B. Richardi Sparkling Wine Extra Brut Mendoza NV</t>
  </si>
  <si>
    <t>Oenus Merlot Mendoza 2012 750</t>
  </si>
  <si>
    <t>Opalo M. Lorca Malbec Vistaflores Vineyards Mendoza 2008</t>
  </si>
  <si>
    <t>Otello Malbec Mendoza 2005</t>
  </si>
  <si>
    <t>Otello Reserva Cabernet Sauvignon Mendoza 2006</t>
  </si>
  <si>
    <t>Pasodoble Red Blend An Argentinean Sensation Mendoza 2005</t>
  </si>
  <si>
    <t>Patron Santiago Gran Reserva Red Wine Mendoza 2003</t>
  </si>
  <si>
    <t>Perpetuum Gimenez Riili Brut Mendoza NV 750</t>
  </si>
  <si>
    <t>Brut</t>
  </si>
  <si>
    <t>Perpetuum Gimenez Riili Extra Brut Sparkling Wine Mendoza 2008</t>
  </si>
  <si>
    <t>Sparkling Wine</t>
  </si>
  <si>
    <t>Perpetuum Gimenez Riili Torrontes La Rioja 2008</t>
  </si>
  <si>
    <t>Perpetuum Torrontes White Wine La Rioja 2007</t>
  </si>
  <si>
    <t>Philipschell Reserve Malbec Mendoza 2005</t>
  </si>
  <si>
    <t>Poesia Red Blend An Argentiean Sensation Mendoza 2002</t>
  </si>
  <si>
    <t>Preludio Reserve-Acorde 1 Red Wine Blend Mendoza 2003</t>
  </si>
  <si>
    <t>Prodigo Alessandro Speri Reserva Malbec Mendoza 2005</t>
  </si>
  <si>
    <t>Prodigo Malbec Mendoza 2004</t>
  </si>
  <si>
    <t>Prodigo Malbec Reserva Mendoza 2004</t>
  </si>
  <si>
    <t>Proemio Malbec Reserve Mendoza 2003</t>
  </si>
  <si>
    <t>Proemio Reserve Cabernet Sauvignon Mendoza 2003</t>
  </si>
  <si>
    <t>Pulenta</t>
  </si>
  <si>
    <t xml:space="preserve">0108629    </t>
  </si>
  <si>
    <t>Pulenta  Gran Cabernet Franc Mendoza 2010 750</t>
  </si>
  <si>
    <t>Cabernet Franc</t>
  </si>
  <si>
    <t>Pulenta  Gran Malbec Mendoza 2010 750</t>
  </si>
  <si>
    <t>Pulenta Estate Chardonnay VIII Mendoza 2007</t>
  </si>
  <si>
    <t>Pulenta Estate Gran Cabernet Franc Mendoza Argentina 2007</t>
  </si>
  <si>
    <t>Pulenta Estate Gran Corte Red Blend Mendoza</t>
  </si>
  <si>
    <t>Pulenta Estate III Cabernet Sauvignon Alto Agrelo Mendoza 2009</t>
  </si>
  <si>
    <t>Pulenta Estate Merlot II Alto Agrelo Mendoza 2004</t>
  </si>
  <si>
    <t>Pulenta Estate Pinot Noir Mendoza 2006</t>
  </si>
  <si>
    <t>Pulenta Gran Cabernet Franc XI Mendoza 2005</t>
  </si>
  <si>
    <t>Pulenta Gran Cabernet Franc XI Mendoza 2006</t>
  </si>
  <si>
    <t>Pulenta Gran Corte VII Alto Agrelo Mendoza 2004</t>
  </si>
  <si>
    <t>Pulenta Gran Pinot Noir Uco Valley 2010 750</t>
  </si>
  <si>
    <t>Punto Final Cabernet Sauvignon Single Vineyard Mendoza 2011 750</t>
  </si>
  <si>
    <t>Punto Final Malbec Mendoza 2009</t>
  </si>
  <si>
    <t>Punto Final Malbec Mendoza 2010 (Black Label)</t>
  </si>
  <si>
    <t>Punto Final Reserva Malbec Perdriel 2008</t>
  </si>
  <si>
    <t>Recuerdo Aliado</t>
  </si>
  <si>
    <t>0108630</t>
  </si>
  <si>
    <t>Recuerdo Gran Corte</t>
  </si>
  <si>
    <t xml:space="preserve">0099463    </t>
  </si>
  <si>
    <t>Recuerdo Gran Corte Red Blend Mendoza 2010 750</t>
  </si>
  <si>
    <t>Recuerdo Malbec Mendoza 2010</t>
  </si>
  <si>
    <t>Recuerdo Malbec Mendoza 2011 750</t>
  </si>
  <si>
    <t>Recuerdo Malbec Mendozaa 2012 750</t>
  </si>
  <si>
    <t>Recuerdo Torrontés La Rioja 2013 750</t>
  </si>
  <si>
    <t>Torrontes</t>
  </si>
  <si>
    <t>Recuerdo Torrontes La Rioja Argentina 2011</t>
  </si>
  <si>
    <t>Recuerdo Torrontes Mendoza 2010</t>
  </si>
  <si>
    <t>Recuerdo Torrontes Mendoza 2012 750</t>
  </si>
  <si>
    <t>Renacer Red Wine Mendoza 2010 750</t>
  </si>
  <si>
    <t>Ricominciare Altisimo Cabernet Franc Mendoza 2006</t>
  </si>
  <si>
    <t>Ricominciare Cabernet Franc Cabernet Sauvignon Harvest Mendoza 2006</t>
  </si>
  <si>
    <t>Ricominiciare Malbec Cabernet Franc Mendoza 2006</t>
  </si>
  <si>
    <t>Sangre de los Andes Malbec Mendoza Argentina 2008</t>
  </si>
  <si>
    <t>Santos Beck Vineyard Selection Malbec Mendoza 2006</t>
  </si>
  <si>
    <t>Serrera Gran Guarda Mendoza 2003</t>
  </si>
  <si>
    <t>Serrera Syrah Mendoza 2007</t>
  </si>
  <si>
    <t>SinFin Gran Guarda Malbec Mendoza 2007</t>
  </si>
  <si>
    <t>SinFin Guarda Cabernet Sauvignon Mendoza 2005</t>
  </si>
  <si>
    <t>SinFin Guarda Malbec Mendoza 2005</t>
  </si>
  <si>
    <t>Sottano Malbec Mendoza 2005</t>
  </si>
  <si>
    <t>Suipacha Otero Ramos Reserva Petit Verdot Mendoza 2010 750</t>
  </si>
  <si>
    <t>Suipacha Otero Ramos Reserva Tannat Mendoza 2011 750</t>
  </si>
  <si>
    <t>Tannat</t>
  </si>
  <si>
    <t>Suipacha Otero Ramos Reserve Cabernet Sauvignon Mendoza 2007</t>
  </si>
  <si>
    <t>Sur de los Andes Reserva Malbec Mendoza Argentina  2007</t>
  </si>
  <si>
    <t>Sylvestra Familia Bressia Malbec Mendoza 2012 750</t>
  </si>
  <si>
    <t>Tabanera Limited Production Pinot Noir Mendoza 2007</t>
  </si>
  <si>
    <t>Tabanera Pinot Noir Single Vineyard Medoza Argentina 2007</t>
  </si>
  <si>
    <t xml:space="preserve">Tamarelli Gran Corte </t>
  </si>
  <si>
    <t>0108982 </t>
  </si>
  <si>
    <t>Tamarelli Malbec Mendoza 2012 750</t>
  </si>
  <si>
    <t>Tamarelli Red Blend Mendoza 2010</t>
  </si>
  <si>
    <t>Tamarelli Vineyards Malbec Mendoza 2011 750</t>
  </si>
  <si>
    <t>Tamarelli Vineyards Red Blend Mendoza 2011 750</t>
  </si>
  <si>
    <t>Tempus Tempranillo Mendoza 2004</t>
  </si>
  <si>
    <t>The Vines Sauvignon Blanc Mendoza 2011 750</t>
  </si>
  <si>
    <t>The Vines Sauvignon Blanc Mendoza 2012 750</t>
  </si>
  <si>
    <t>Tierra de Dioses Reserva Malbec Mendoza 2008 750</t>
  </si>
  <si>
    <t>Topografia Barrel Fermentation Malbec Mendoza 2011</t>
  </si>
  <si>
    <t>Topografia Malbec Mendoza 2010</t>
  </si>
  <si>
    <t>Topografia Malbec Mendoza 2011</t>
  </si>
  <si>
    <t>Topografia Reserva Blend Mendoza 2011</t>
  </si>
  <si>
    <t>Topografia Reserva Malbec Mendoza 2010</t>
  </si>
  <si>
    <t>Topografia Reserva Red Blend Mendoza 2010</t>
  </si>
  <si>
    <t>Trazos de Autor Malbec Mendoza 2004</t>
  </si>
  <si>
    <t>Trazos de Autor Sauvignon Blanc Mendoza 2007</t>
  </si>
  <si>
    <t>Urraca</t>
  </si>
  <si>
    <t>0108632</t>
  </si>
  <si>
    <t>Urraca Familia Langley Reserve Blend Medoza 2005</t>
  </si>
  <si>
    <t>Urraca Primera Reserva Red Wine Blend Mendoza 2005</t>
  </si>
  <si>
    <t>VISTALBA Corte B Red Wine Mendoza 2003</t>
  </si>
  <si>
    <t>Walter Bressia Red Wine Blend Profundo Mendoza 2003</t>
  </si>
  <si>
    <t>Yacochuya Malbec Cafayate-Salta 2001</t>
  </si>
  <si>
    <t>Pueblo Partners Trading Co</t>
  </si>
  <si>
    <t>La Dona Blanco</t>
  </si>
  <si>
    <t>Tequila</t>
  </si>
  <si>
    <t>La Dona Reposado</t>
  </si>
  <si>
    <t>12/1L</t>
  </si>
  <si>
    <t>Viva Agave Reposado</t>
  </si>
  <si>
    <t>El Secreto Blanco</t>
  </si>
  <si>
    <t>El Secreto Reposado</t>
  </si>
  <si>
    <t>El Secreto Anejo</t>
  </si>
  <si>
    <t>El Capricho Maduro</t>
  </si>
  <si>
    <t>El Capricho Reposado</t>
  </si>
  <si>
    <t>120/50ml</t>
  </si>
  <si>
    <t>El Capricho Anejo</t>
  </si>
  <si>
    <t>El Capricho Barrica Pack (2/750ml and Baby Oak Barrel)</t>
  </si>
  <si>
    <t>2/750ml</t>
  </si>
  <si>
    <t>La Vinicole Duclot</t>
  </si>
  <si>
    <t xml:space="preserve">Le Petit Caillou Saint-Julien Red Wine      </t>
  </si>
  <si>
    <t>Table Red and Rose Wine</t>
  </si>
  <si>
    <t xml:space="preserve">Les Piliers de Maison Blanche Montagne Saint Emilion          </t>
  </si>
  <si>
    <t xml:space="preserve">Château Boston Margaux Cabernet Sauvignon Merlot </t>
  </si>
  <si>
    <t>Pomerol de la Pointe</t>
  </si>
  <si>
    <t>Reserve de la Comtesse  de Lalande Pauillac Red Wine</t>
  </si>
  <si>
    <t>Château Figeac St. Emilion Grand Cru Red Bordeaux Wine</t>
  </si>
  <si>
    <t>Les Deux Terroirs Cotes de Gascogne White Wine Blend</t>
  </si>
  <si>
    <t xml:space="preserve">Petrus Pomerol Grand Vin Red Wine </t>
  </si>
  <si>
    <t>Newman Wine</t>
  </si>
  <si>
    <t>Stemmler Winside Vineyard Pinot Noir Russian River Valley</t>
  </si>
  <si>
    <t>Adalie Carneos-Napa Valley 2014 Chardonnay</t>
  </si>
  <si>
    <t xml:space="preserve">White Wine </t>
  </si>
  <si>
    <t>Lea Santa Rita Hills Buona Terra Pinot Noir</t>
  </si>
  <si>
    <t>Fine Wine Agency</t>
  </si>
  <si>
    <t>Chill Red</t>
  </si>
  <si>
    <t>750.00 ML</t>
  </si>
  <si>
    <t>pending</t>
  </si>
  <si>
    <t>Chill Rose</t>
  </si>
  <si>
    <t>Rose Wine</t>
  </si>
  <si>
    <t>Chill White</t>
  </si>
  <si>
    <t>Decibel Crownthorpe Vineyard Sauvignon Blanc</t>
  </si>
  <si>
    <t>Decibel Gimblett Gravel Malbec</t>
  </si>
  <si>
    <t>Decibel Hawkes Bay Viognier</t>
  </si>
  <si>
    <t>Decibel Single Vineyard Martinborough Pinot Noir</t>
  </si>
  <si>
    <t>Stone Paddock Sauvignon Blanc New Zealand</t>
  </si>
  <si>
    <t>Stone Paddock Scarlet Red New Zealand</t>
  </si>
  <si>
    <t>Stone Paddock Syrah New Zealand</t>
  </si>
  <si>
    <t>Paritua Pinot Noir</t>
  </si>
  <si>
    <t>Paritua Paritua 2112 Red Hawkes Bay</t>
  </si>
  <si>
    <t>Pinot Noir by Tituss California Pinot Noir</t>
  </si>
  <si>
    <t>Pinot Noir Pride  California Pinot Noir</t>
  </si>
  <si>
    <t>Wine Name</t>
  </si>
  <si>
    <t>Cases</t>
  </si>
  <si>
    <t xml:space="preserve"> New Wholesale Price/Case </t>
  </si>
  <si>
    <t>Bodegas José Pariente Verdejo 2015 12x750ML</t>
  </si>
  <si>
    <t>Bodegas José Pariente Sauvignon Blanc 2014 12x750ML</t>
  </si>
  <si>
    <r>
      <t>Hermanos Merino Vi</t>
    </r>
    <r>
      <rPr>
        <b/>
        <sz val="12"/>
        <color rgb="FF000000"/>
        <rFont val="Cambria"/>
        <family val="1"/>
      </rPr>
      <t>ñ</t>
    </r>
    <r>
      <rPr>
        <b/>
        <sz val="12"/>
        <color rgb="FF000000"/>
        <rFont val="Times New Roman"/>
        <family val="1"/>
      </rPr>
      <t>a Catajarros Elite Cigales Rosado 2014 12X750ML</t>
    </r>
  </si>
  <si>
    <t>Viña Aliaga Doscarlos Sauvignon Blanc 2015 12x750ML</t>
  </si>
  <si>
    <t xml:space="preserve">$                            108.80 </t>
  </si>
  <si>
    <t>Viña Aliaga Tempranillo 2014 12x750ML</t>
  </si>
  <si>
    <t>Viña Aliaga Garnacha Vieja 2010 12x750ML</t>
  </si>
  <si>
    <r>
      <t>Viña Cazoga Menc</t>
    </r>
    <r>
      <rPr>
        <b/>
        <sz val="12"/>
        <color rgb="FF000000"/>
        <rFont val="Calibri"/>
        <family val="2"/>
      </rPr>
      <t>í</t>
    </r>
    <r>
      <rPr>
        <b/>
        <sz val="12"/>
        <color rgb="FF000000"/>
        <rFont val="Times New Roman"/>
        <family val="1"/>
      </rPr>
      <t>a 2014 12x750ML</t>
    </r>
  </si>
  <si>
    <t xml:space="preserve">$                            166.40 </t>
  </si>
  <si>
    <t>Manuel Formigo Finca Teira Treixadura 2014 12x750Ml</t>
  </si>
  <si>
    <t>Cabaleiro do Val Albariño 2013 12x750ML</t>
  </si>
  <si>
    <t>Avó Roxo Albariño 2013 12x750ML</t>
  </si>
  <si>
    <t>Rozas Albariño 2013 12x750ML</t>
  </si>
  <si>
    <t>Lagar de Candes Albariño 2013 12x750ML</t>
  </si>
  <si>
    <t>D. Berna Godello 2014 12x750ML</t>
  </si>
  <si>
    <t>D. Berna MencÍa 2014 12x750ML</t>
  </si>
  <si>
    <t>Hacienda Ucediños Godello 2014 12x750ML</t>
  </si>
  <si>
    <t>Bodegas Triay Godello 2014 12x750ML</t>
  </si>
  <si>
    <r>
      <t>Bodegas Triay Menc</t>
    </r>
    <r>
      <rPr>
        <b/>
        <sz val="12"/>
        <color rgb="FF000000"/>
        <rFont val="Calibri"/>
        <family val="2"/>
      </rPr>
      <t>í</t>
    </r>
    <r>
      <rPr>
        <b/>
        <sz val="12"/>
        <color rgb="FF000000"/>
        <rFont val="Times New Roman"/>
        <family val="1"/>
      </rPr>
      <t>a 2014 12x750ML</t>
    </r>
  </si>
  <si>
    <t>Bodegas Lecea Rioja Rosado 2014 12x750ML</t>
  </si>
  <si>
    <t>Bodegas Lecea Rioja Tinto de Crianza 2014 12x750ML</t>
  </si>
  <si>
    <t>Bodegas Lecea Rioja Tinto Reserva 2010 12x750ML</t>
  </si>
  <si>
    <t>AT Roca Brut Rosat 2013 6x750ML</t>
  </si>
  <si>
    <t xml:space="preserve">$                              91.20 </t>
  </si>
  <si>
    <t>AT Roca Brut Reserva 2013 6x750ML</t>
  </si>
  <si>
    <t xml:space="preserve">$                              86.40 </t>
  </si>
  <si>
    <t>Vintage</t>
  </si>
  <si>
    <t xml:space="preserve">Item Code </t>
  </si>
  <si>
    <t xml:space="preserve">Wine </t>
  </si>
  <si>
    <t>CT Price/btl</t>
  </si>
  <si>
    <t>CT Price/cs</t>
  </si>
  <si>
    <t>GV-002-12</t>
  </si>
  <si>
    <t xml:space="preserve">Montemercurio Vino Nobile di Montepulciano DOCG All Vintage </t>
  </si>
  <si>
    <t>GV-003</t>
  </si>
  <si>
    <t>San Feletto Valdobiaddene Prosecco Superiore Extra Dry</t>
  </si>
  <si>
    <t>GV-004</t>
  </si>
  <si>
    <t>San Feletto Conegliano Valdobiaddene Prosecco Superiore Brut</t>
  </si>
  <si>
    <t>GV-159 ('16)  GV-220 ('17 &amp;'18)</t>
  </si>
  <si>
    <t xml:space="preserve">GV-211 ('16) Code for the 2017 </t>
  </si>
  <si>
    <t xml:space="preserve">GV-170 </t>
  </si>
  <si>
    <t>GV-170 ('17)</t>
  </si>
  <si>
    <t xml:space="preserve">Bricco Maiolica 'Tris' Langhe Rosso All Vintages </t>
  </si>
  <si>
    <t xml:space="preserve">GV-265 ('17) </t>
  </si>
  <si>
    <t xml:space="preserve">GV-075 ('15)  GV-197 ('16) </t>
  </si>
  <si>
    <t>GV-037</t>
  </si>
  <si>
    <t xml:space="preserve">San Feletto Prosecco Extra Dry Magnums (6 bottles per case </t>
  </si>
  <si>
    <t>GV-038</t>
  </si>
  <si>
    <t xml:space="preserve">San Feletto Prosecco Brut Magnums (6 bottles per case) </t>
  </si>
  <si>
    <t xml:space="preserve">GV-104 ('16) </t>
  </si>
  <si>
    <r>
      <t>Anjou Gamay "Les Chateliers"</t>
    </r>
    <r>
      <rPr>
        <b/>
        <sz val="14"/>
        <rFont val="American Typewriter"/>
        <family val="1"/>
      </rPr>
      <t xml:space="preserve"> ALL VINTAGES </t>
    </r>
  </si>
  <si>
    <t>GV-058</t>
  </si>
  <si>
    <t>Les "D" en Bulles</t>
  </si>
  <si>
    <t>GV-105 ('15)  GV-219 ('16)</t>
  </si>
  <si>
    <r>
      <t xml:space="preserve">Anjou Villages Brissac </t>
    </r>
    <r>
      <rPr>
        <b/>
        <sz val="14"/>
        <rFont val="American Typewriter"/>
        <family val="1"/>
      </rPr>
      <t>ALL VINTAGES</t>
    </r>
  </si>
  <si>
    <t xml:space="preserve">GV-055 ('15)    GV-216 ('16) </t>
  </si>
  <si>
    <t>Anjou Blanc "Les Rogeries" 2015</t>
  </si>
  <si>
    <t xml:space="preserve">GV-063 ('16) </t>
  </si>
  <si>
    <t>GV-064 ('15)</t>
  </si>
  <si>
    <t>Domaine Martin Schaetzel Riesling Cuvee Reserve</t>
  </si>
  <si>
    <t xml:space="preserve">GV-217 -19 </t>
  </si>
  <si>
    <t xml:space="preserve">GV-053 ('15) </t>
  </si>
  <si>
    <t xml:space="preserve">Vin de France Rouge "La Part du Colibri" Abouriou ALL VITNAGES </t>
  </si>
  <si>
    <t>GV-215 -18</t>
  </si>
  <si>
    <r>
      <t xml:space="preserve">Vincent Caillé Cot La Part du Colibri </t>
    </r>
    <r>
      <rPr>
        <b/>
        <sz val="14"/>
        <rFont val="American Typewriter"/>
        <family val="1"/>
      </rPr>
      <t xml:space="preserve"> 2018 ONLY </t>
    </r>
  </si>
  <si>
    <t xml:space="preserve">GV-155 ('16).  GV-243 ('17) </t>
  </si>
  <si>
    <r>
      <t xml:space="preserve">Domaine Elian da Ros Le Vin est un Fete </t>
    </r>
    <r>
      <rPr>
        <b/>
        <sz val="14"/>
        <rFont val="American Typewriter"/>
        <family val="1"/>
      </rPr>
      <t>ALL VINTAGES</t>
    </r>
    <r>
      <rPr>
        <sz val="14"/>
        <rFont val="American Typewriter"/>
        <family val="1"/>
      </rPr>
      <t xml:space="preserve"> </t>
    </r>
  </si>
  <si>
    <t xml:space="preserve">GV-108 ('15) GV-210('16) </t>
  </si>
  <si>
    <t xml:space="preserve">Domaine Elian da Ros Vignoble d'Elian </t>
  </si>
  <si>
    <t>GV-156 ('14)   GV-244 ('15)</t>
  </si>
  <si>
    <t xml:space="preserve">Elian da Ros Chante Coucou </t>
  </si>
  <si>
    <t xml:space="preserve">GV-068 ('12)   GV-245 ('15) </t>
  </si>
  <si>
    <t>Elian da Ros Clos Baquey</t>
  </si>
  <si>
    <t xml:space="preserve"> GV-157 ('17)</t>
  </si>
  <si>
    <r>
      <t xml:space="preserve">Domaine de Piaugier La Grange CDR  </t>
    </r>
    <r>
      <rPr>
        <b/>
        <sz val="14"/>
        <rFont val="Arial"/>
        <family val="2"/>
      </rPr>
      <t>ALL VINTAGES</t>
    </r>
    <r>
      <rPr>
        <sz val="14"/>
        <rFont val="Arial"/>
        <family val="2"/>
      </rPr>
      <t xml:space="preserve"> </t>
    </r>
  </si>
  <si>
    <t xml:space="preserve">GV-181 ('16 &amp; '17) </t>
  </si>
  <si>
    <t>Domaine de Piaugier Sablet Rouge</t>
  </si>
  <si>
    <t xml:space="preserve">GV-071 ('17) </t>
  </si>
  <si>
    <t xml:space="preserve"> GV-232 ('16)</t>
  </si>
  <si>
    <t xml:space="preserve">Domaine de Piaugier Les Briguières All Vintages </t>
  </si>
  <si>
    <t xml:space="preserve">GV-230 ('16) </t>
  </si>
  <si>
    <t>Tim Malone Dundee Hills Pinot Noir</t>
  </si>
  <si>
    <t xml:space="preserve">GV-081 ('15)  GV-207 ('16) </t>
  </si>
  <si>
    <t xml:space="preserve">Tim Malone Medici Vineyard Riesling ALL VINTAGES </t>
  </si>
  <si>
    <t xml:space="preserve">GV-242-19  </t>
  </si>
  <si>
    <t xml:space="preserve">Domaine de Piaugier Sablet rose ALL VINTAGES </t>
  </si>
  <si>
    <t>GV-097 ('16)   GV-221('17)</t>
  </si>
  <si>
    <r>
      <t xml:space="preserve">Anjou Blanc "Chauvigné" </t>
    </r>
    <r>
      <rPr>
        <b/>
        <sz val="12"/>
        <rFont val="Verdana"/>
        <family val="2"/>
      </rPr>
      <t>ALL VINTAGES</t>
    </r>
  </si>
  <si>
    <t xml:space="preserve">GV-098 ('16)  GV 222 ('17) </t>
  </si>
  <si>
    <t>Anjou Rouge "les 4 Chemins" 2016/2017/2018</t>
  </si>
  <si>
    <t xml:space="preserve">GV-183 ('17) </t>
  </si>
  <si>
    <t xml:space="preserve">Heyl Weissburgunder 2017 ONLY </t>
  </si>
  <si>
    <t>GV - 099 ('16) GV-212 ('17)</t>
  </si>
  <si>
    <r>
      <t xml:space="preserve">Heyl Riesling </t>
    </r>
    <r>
      <rPr>
        <b/>
        <sz val="12"/>
        <rFont val="Helvetica"/>
        <family val="2"/>
        <scheme val="minor"/>
      </rPr>
      <t xml:space="preserve">ALL VINTAGES </t>
    </r>
  </si>
  <si>
    <t xml:space="preserve">GV -143 </t>
  </si>
  <si>
    <t>L'armangia Moscato d'asti Canelli</t>
  </si>
  <si>
    <t>GV-114</t>
  </si>
  <si>
    <t xml:space="preserve">Mercurey Les Ormeaux ALL VINTAGES </t>
  </si>
  <si>
    <t xml:space="preserve">GV -101 ('15) &amp; GV - 102 ('13) </t>
  </si>
  <si>
    <t xml:space="preserve">Heyl Brudersberg ALL VINTAGES </t>
  </si>
  <si>
    <t xml:space="preserve">GV-231 ('16) </t>
  </si>
  <si>
    <t xml:space="preserve">Roche Audran - Chateauneuf du pape  All Vintages </t>
  </si>
  <si>
    <t>GV-113</t>
  </si>
  <si>
    <t xml:space="preserve">Christian Bellang Savigny Les Beaune RED  ALL VINTAGES </t>
  </si>
  <si>
    <t>GV-141</t>
  </si>
  <si>
    <t xml:space="preserve">Christian Bellang Savigny Les Beaune white  ALL VINTAGES </t>
  </si>
  <si>
    <t xml:space="preserve">GV-270 -18 </t>
  </si>
  <si>
    <t xml:space="preserve">L'Eveil des sens Hautes Cotes de Beaune Pinot Noir  2018 </t>
  </si>
  <si>
    <t>GV-278 ('17)</t>
  </si>
  <si>
    <t>Cameron Abbey Ridge Pinot Noir</t>
  </si>
  <si>
    <t>GV-277 ('17)</t>
  </si>
  <si>
    <t xml:space="preserve">Cameron Clos Electrique Rouge </t>
  </si>
  <si>
    <t xml:space="preserve">GV-275 ('17) </t>
  </si>
  <si>
    <t xml:space="preserve">Cameron Clos Electrique Blanc </t>
  </si>
  <si>
    <t xml:space="preserve">GV- 152 </t>
  </si>
  <si>
    <t xml:space="preserve"> Cameron Arley's Pinot Noir</t>
  </si>
  <si>
    <t xml:space="preserve">GV-261 ('18) </t>
  </si>
  <si>
    <r>
      <t xml:space="preserve">Givry Parize VV </t>
    </r>
    <r>
      <rPr>
        <b/>
        <sz val="12"/>
        <rFont val="Helvetica"/>
        <family val="2"/>
        <scheme val="minor"/>
      </rPr>
      <t xml:space="preserve">ALL VINTAGES </t>
    </r>
  </si>
  <si>
    <t xml:space="preserve">GV-175 ('15) </t>
  </si>
  <si>
    <t xml:space="preserve">Coste Di Brenta Villa Elcie 2015 </t>
  </si>
  <si>
    <t xml:space="preserve">GV-158 </t>
  </si>
  <si>
    <t xml:space="preserve">Domaine Le Fay d'Homme Muscadet Sèvre et Maine All Vintages </t>
  </si>
  <si>
    <t>GV-160</t>
  </si>
  <si>
    <t>Weingut Herrnsheim Hipping Riesling 2013</t>
  </si>
  <si>
    <t xml:space="preserve">GV-176 ('16) </t>
  </si>
  <si>
    <t xml:space="preserve">C.d. Brenta Montepulciano d' Abruzzo Magnum  1.5L </t>
  </si>
  <si>
    <t xml:space="preserve">GV-178.   GV-252 ('18) </t>
  </si>
  <si>
    <t>Tenuta Mosole Pinot Grigio ALL Vintages</t>
  </si>
  <si>
    <t xml:space="preserve"> GV-249 ('18) </t>
  </si>
  <si>
    <t xml:space="preserve">Domaine San de Guilhem Sauvignon Blanc   2018 ONLY </t>
  </si>
  <si>
    <t>GV-187</t>
  </si>
  <si>
    <t xml:space="preserve">Domaine San de Guilhem Sauvignon Blanc  &amp; Colomard ALL VINTAGES </t>
  </si>
  <si>
    <t>GV-180</t>
  </si>
  <si>
    <t>L'armangia Sopra Berutti Barbera d'asti ALL VINTAGES</t>
  </si>
  <si>
    <t>GV-193</t>
  </si>
  <si>
    <t xml:space="preserve">Tenuta Pietramora  'Coo Coo'   ALL VINTAGES </t>
  </si>
  <si>
    <t xml:space="preserve">GV-195 </t>
  </si>
  <si>
    <t xml:space="preserve">GV-199 ('17) </t>
  </si>
  <si>
    <t xml:space="preserve">Ricardelle Pinot Noir  ALL VINTAGES </t>
  </si>
  <si>
    <t>GV-201</t>
  </si>
  <si>
    <t xml:space="preserve">Cameron Nebbiolo   ALL VINTAGES </t>
  </si>
  <si>
    <t xml:space="preserve">GV-198; GV -286 ('17) </t>
  </si>
  <si>
    <t xml:space="preserve">L'Eveil des Sens Pommard (ALL VINTAGES)  </t>
  </si>
  <si>
    <t xml:space="preserve">GV-208 ('17) GV-264 ('18) </t>
  </si>
  <si>
    <t>GV-226</t>
  </si>
  <si>
    <t xml:space="preserve">Poggio di Bortolone Frappato ALL VINTAGES </t>
  </si>
  <si>
    <t>GV-228 ('17) GV-240 ('18 )</t>
  </si>
  <si>
    <t>Domaine Le Fay d'Homme Gamay  - Vincent Caille Gamay</t>
  </si>
  <si>
    <t xml:space="preserve">GV-227 ('17) </t>
  </si>
  <si>
    <t xml:space="preserve">Domaine les Chenevieres Mont Pele ALL VINTAGES </t>
  </si>
  <si>
    <t xml:space="preserve">GV-283 ( '17) </t>
  </si>
  <si>
    <t xml:space="preserve">Charleux Maranges 1er Cru Blanc </t>
  </si>
  <si>
    <t xml:space="preserve">GV-229. GV-282 ('17)  </t>
  </si>
  <si>
    <t xml:space="preserve">Charleux Maranges 1er Cru Rouge  </t>
  </si>
  <si>
    <t xml:space="preserve"> GV-203 ('17) </t>
  </si>
  <si>
    <t xml:space="preserve">Coste di Brenta Abruzzo Pecorino 2017 ONLY </t>
  </si>
  <si>
    <t xml:space="preserve"> GV-216 ('16)</t>
  </si>
  <si>
    <t>Anjou Blanc "Les Rogeries" 2016 /2017/2018</t>
  </si>
  <si>
    <t xml:space="preserve">GV-251 ( '17) GV -285 ( '18)  </t>
  </si>
  <si>
    <t xml:space="preserve">Il Colombaio Contessa Ava Chianti All Vintages </t>
  </si>
  <si>
    <t>GV - 233 ('17)</t>
  </si>
  <si>
    <t xml:space="preserve">Tim Malone Willamette  All Vintages </t>
  </si>
  <si>
    <t>GV-235</t>
  </si>
  <si>
    <t xml:space="preserve">La Braulterie White Bordeaux ALL VINTAGES </t>
  </si>
  <si>
    <t>GV-256</t>
  </si>
  <si>
    <t>Tim Malone Cancilla vineyard Chardonnay</t>
  </si>
  <si>
    <t>GV-253</t>
  </si>
  <si>
    <t>Cameron Ramato - GIULIANO</t>
  </si>
  <si>
    <t>GV-254</t>
  </si>
  <si>
    <t>Cameron Dundee Hills</t>
  </si>
  <si>
    <t>GV-269 ('18)</t>
  </si>
  <si>
    <t>Tenuta Mosole Pinot Grigio Passi di Luce</t>
  </si>
  <si>
    <t>GV-262 ('18)</t>
  </si>
  <si>
    <t xml:space="preserve">Cantine Iorio Falanghina 2018 </t>
  </si>
  <si>
    <t xml:space="preserve">GV 289 </t>
  </si>
  <si>
    <t xml:space="preserve">Domaine de L'eveche - Cote Chalonaise Rouge "Clos de L'eveche" </t>
  </si>
  <si>
    <t xml:space="preserve">GV-259 -17 </t>
  </si>
  <si>
    <t xml:space="preserve">Domaine de L'Eveche- Coteaux Bourguignons Rouge ALL VINTAGES </t>
  </si>
  <si>
    <t xml:space="preserve">GV-258. ('18) </t>
  </si>
  <si>
    <t xml:space="preserve">GV-130 ('18) </t>
  </si>
  <si>
    <t xml:space="preserve">L'armangia Pratorotondo  ALL VINTAGES </t>
  </si>
  <si>
    <t xml:space="preserve">GV-267 ('18) </t>
  </si>
  <si>
    <t>Laurent Parize Givry 1er Champ nalot  2018</t>
  </si>
  <si>
    <t xml:space="preserve">GV-284 ('16) </t>
  </si>
  <si>
    <t>GV-263</t>
  </si>
  <si>
    <t xml:space="preserve">Cantine Pepi Nero d'Avola  ALL VINTAGES </t>
  </si>
  <si>
    <t xml:space="preserve"> GV-238 ('13)</t>
  </si>
  <si>
    <t xml:space="preserve">Colline de l'hirondelle 'Oiseau'  ALL VINTAGES </t>
  </si>
  <si>
    <t xml:space="preserve">Cameron Abbey Ridge Chardonnay </t>
  </si>
  <si>
    <t xml:space="preserve">Cameron "Massale"  - Julia </t>
  </si>
  <si>
    <t>GV- 288</t>
  </si>
  <si>
    <t>Domaine de L'eveche -" Reviller "</t>
  </si>
  <si>
    <t xml:space="preserve">Timothy Malone "Ancona's Secret Barrell" </t>
  </si>
  <si>
    <t>Cameron "Riserva" Nebbiolo</t>
  </si>
  <si>
    <t>GV-224-19</t>
  </si>
  <si>
    <t>Domaine du Vistre Costiere de Nimes Rose 2019</t>
  </si>
  <si>
    <t xml:space="preserve">GV-287 </t>
  </si>
  <si>
    <t xml:space="preserve">Cantine Pepi Terre Siciliane EX Nero D'Avola ALL VINTAGES </t>
  </si>
  <si>
    <t xml:space="preserve">GV-175 </t>
  </si>
  <si>
    <t xml:space="preserve"> GV-209 ('16)</t>
  </si>
  <si>
    <t xml:space="preserve">La Braulterie  ALL VINTAGES </t>
  </si>
  <si>
    <t xml:space="preserve">GV-173 - '18 </t>
  </si>
  <si>
    <t>Finca La Igriega Malbec 2018</t>
  </si>
  <si>
    <t xml:space="preserve">GV-172 -19 </t>
  </si>
  <si>
    <t xml:space="preserve">Colline de l'hirondelle Ventilo Rose All Vintages </t>
  </si>
  <si>
    <t xml:space="preserve">GV-255 - 19 </t>
  </si>
  <si>
    <t>IL Marinetto Rosato 2019</t>
  </si>
  <si>
    <t>GV 292 ('19)</t>
  </si>
  <si>
    <t xml:space="preserve">Roche Audran CDR - Sans Souffre </t>
  </si>
  <si>
    <t xml:space="preserve">GV291 - 18 </t>
  </si>
  <si>
    <t xml:space="preserve">Domaine Des Schistes ILICO  ROUGE </t>
  </si>
  <si>
    <t xml:space="preserve">Future Arrival </t>
  </si>
  <si>
    <t xml:space="preserve">Domaine Des Schistes ESSENCIAL ROUGE   </t>
  </si>
  <si>
    <t xml:space="preserve">Domaine Des Schistes Caune d'en Joffre </t>
  </si>
  <si>
    <t xml:space="preserve">Domaine Faye de l'homme Fief du Siegnur </t>
  </si>
  <si>
    <t xml:space="preserve">GV-223 -19 </t>
  </si>
  <si>
    <t>Fleur Rosé 2019</t>
  </si>
  <si>
    <t xml:space="preserve">Domaine du Vistre "Niveole" Rose  2020 </t>
  </si>
  <si>
    <t xml:space="preserve">GV - 295 </t>
  </si>
  <si>
    <t xml:space="preserve">Fizi Lambrusco </t>
  </si>
  <si>
    <t xml:space="preserve">GV - 294 </t>
  </si>
  <si>
    <t xml:space="preserve">Donna Toscana </t>
  </si>
  <si>
    <t xml:space="preserve">GV-297 ('19) </t>
  </si>
  <si>
    <t xml:space="preserve">Cantine Pepi Cattarato All Vintages </t>
  </si>
  <si>
    <t>GV-309</t>
  </si>
  <si>
    <t xml:space="preserve">Domaine des Sanzay Chenin Blanc </t>
  </si>
  <si>
    <t>GV-293</t>
  </si>
  <si>
    <t xml:space="preserve">Domaine des Sanzay Pet-Nat </t>
  </si>
  <si>
    <t xml:space="preserve">New Wine, Not in Hamden Yet </t>
  </si>
  <si>
    <t xml:space="preserve">Maurice Charleux Bourgogne Rouge </t>
  </si>
  <si>
    <t xml:space="preserve">GV-296 ('18) </t>
  </si>
  <si>
    <t xml:space="preserve">Domaine des Sanzay Saumur Champigny Poyeux All Vintages </t>
  </si>
  <si>
    <t>Contrada 'Selvecorte' Fiano d. Avellino 2019</t>
  </si>
  <si>
    <t>266-19</t>
  </si>
  <si>
    <t>Tenuta Viglione - Primitivo 2019</t>
  </si>
  <si>
    <t>GV-246-19</t>
  </si>
  <si>
    <t xml:space="preserve">Daniel Reverdy Sancerre Rose All Vintages </t>
  </si>
  <si>
    <t xml:space="preserve">Marchand Grillot Gevrey-Chambertin En Songe </t>
  </si>
  <si>
    <t>Buffet Aligoté</t>
  </si>
  <si>
    <t xml:space="preserve">Buffet Volnay </t>
  </si>
  <si>
    <t xml:space="preserve">Charpentier  Champagne </t>
  </si>
  <si>
    <t xml:space="preserve">Maison Vialade Pays D'oc Pinot Noir </t>
  </si>
  <si>
    <t>GV-179</t>
  </si>
  <si>
    <t>Tenuta Mosole Cabernet Franc  ALL VINTAGES</t>
  </si>
  <si>
    <t xml:space="preserve">Charpentier  Champagne Rose </t>
  </si>
  <si>
    <t>Prosecco Treviso</t>
  </si>
  <si>
    <t xml:space="preserve">Corte Figaretto Amarone </t>
  </si>
  <si>
    <t xml:space="preserve">Bricco Mailoca Barolo </t>
  </si>
  <si>
    <t>GV-312</t>
  </si>
  <si>
    <t xml:space="preserve">David Fletched Acobia Bitters </t>
  </si>
  <si>
    <t xml:space="preserve"> GV-169-17  </t>
  </si>
  <si>
    <r>
      <t xml:space="preserve">L'armangia Titon  </t>
    </r>
    <r>
      <rPr>
        <b/>
        <sz val="12"/>
        <rFont val="Verdana"/>
        <family val="2"/>
      </rPr>
      <t xml:space="preserve">2017  </t>
    </r>
  </si>
  <si>
    <t>GV-310</t>
  </si>
  <si>
    <t xml:space="preserve">The Messenger Napa Valley Cabernet </t>
  </si>
  <si>
    <t>GV-311</t>
  </si>
  <si>
    <t xml:space="preserve">The Messenger Napa Valley Chardonay  </t>
  </si>
  <si>
    <t xml:space="preserve">Cameron Reserve Pinot Noir </t>
  </si>
  <si>
    <t xml:space="preserve"> GV-249 ('190</t>
  </si>
  <si>
    <t xml:space="preserve">Domaine San de Guilhem Sauvignon Blanc   2019 ONLY </t>
  </si>
  <si>
    <t xml:space="preserve">Domaine des Sanzay Pet-Nat Rose </t>
  </si>
  <si>
    <t xml:space="preserve">Bricco Maiolica 'Tris' Langhe 2015 ONLY </t>
  </si>
  <si>
    <t xml:space="preserve"> GV-203 ('18) </t>
  </si>
  <si>
    <t>GV-215 -19</t>
  </si>
  <si>
    <r>
      <t xml:space="preserve">Vincent Caillé Cot La Part du Colibri </t>
    </r>
    <r>
      <rPr>
        <b/>
        <sz val="14"/>
        <rFont val="American Typewriter"/>
        <family val="1"/>
      </rPr>
      <t xml:space="preserve"> 2019/2020</t>
    </r>
  </si>
  <si>
    <t>GV-262 ('19)</t>
  </si>
  <si>
    <t>Cantine Iorio Falanghina 2019</t>
  </si>
  <si>
    <t>GV-269 ('19)</t>
  </si>
  <si>
    <t xml:space="preserve">Tenuta Mosole Pinot Grigio Passi di Luce 2019 </t>
  </si>
  <si>
    <t xml:space="preserve">Domaine Piaugier Gigondas All Vintages </t>
  </si>
  <si>
    <t xml:space="preserve">GV-316 </t>
  </si>
  <si>
    <t xml:space="preserve">Marchand Grillot Gevrey-Chambertin En Creot </t>
  </si>
  <si>
    <t xml:space="preserve">GV - 314 </t>
  </si>
  <si>
    <t>GV - 313</t>
  </si>
  <si>
    <t>Domaine de L'echelette Macon Cruzille</t>
  </si>
  <si>
    <t>DESCRIPTION</t>
  </si>
  <si>
    <t>CASE PRICE</t>
  </si>
  <si>
    <t>BOTTLE PRICE</t>
  </si>
  <si>
    <t>Puro</t>
  </si>
  <si>
    <t>Aubron</t>
  </si>
  <si>
    <t>Manuel Olivier</t>
  </si>
  <si>
    <t>Hautes Cotes de Nuits Blanc</t>
  </si>
  <si>
    <t>Hautes Cotes de Nuits Rouge</t>
  </si>
  <si>
    <t>Pianogrillo</t>
  </si>
  <si>
    <t>Grillo</t>
  </si>
  <si>
    <t>Curva Minore</t>
  </si>
  <si>
    <t>AUS307</t>
  </si>
  <si>
    <t>2020 Hot Ticket, South Eastern Australia Shiraz</t>
  </si>
  <si>
    <t>Coste di Brenta Trebbiano d'Abruzzo   2018</t>
  </si>
  <si>
    <t xml:space="preserve">Tenuta Pietramora 'Coda'   All Vintages </t>
  </si>
  <si>
    <t xml:space="preserve">Coste Di Brenta Villa Elcie All Vintages </t>
  </si>
  <si>
    <t xml:space="preserve">Coste di Brenta Abruzzo Pecorino 2018 + 2019 + 2020 </t>
  </si>
  <si>
    <t>Coste di Brenta Trebbiano d'Abruzzo  2019</t>
  </si>
  <si>
    <t>Stix</t>
  </si>
  <si>
    <t>Buccaneer</t>
  </si>
  <si>
    <t>Anselmi</t>
  </si>
  <si>
    <t>II Ceppo Prosecco NV 12/750ml</t>
  </si>
  <si>
    <t>Antonella Corda</t>
  </si>
  <si>
    <t>Cannonau di Sa 2019 12/750ml</t>
  </si>
  <si>
    <t>Nuragus di Cag 2018 12/750ml</t>
  </si>
  <si>
    <t>Nuragus di Cag 2019 12/750ml</t>
  </si>
  <si>
    <t>Vermentino 2019 12/750ml</t>
  </si>
  <si>
    <t xml:space="preserve">Bernard Remy </t>
  </si>
  <si>
    <t>Carte Blanche NV 12/750ml</t>
  </si>
  <si>
    <t>Grand Cru NV 12/750ml</t>
  </si>
  <si>
    <t>Rose NV 12/750ml</t>
  </si>
  <si>
    <t>Castellaccio</t>
  </si>
  <si>
    <t>Dinostro 2017 12/750ml</t>
  </si>
  <si>
    <t>Somatico 2016 6/750ml</t>
  </si>
  <si>
    <t>Somatico 2017 6/750ml</t>
  </si>
  <si>
    <t>Valente 2015 12/750ml</t>
  </si>
  <si>
    <t>Valente 2016 12/750ml</t>
  </si>
  <si>
    <t>Cesconi</t>
  </si>
  <si>
    <t>Manzoni Bianco 2018 12/750ml</t>
  </si>
  <si>
    <t xml:space="preserve">Cesconi </t>
  </si>
  <si>
    <t>Moratel Red 2015 12/750ml</t>
  </si>
  <si>
    <t>Moratel Red 2016 12/750ml</t>
  </si>
  <si>
    <t>Moratel Red 2017 12/750ml</t>
  </si>
  <si>
    <t>Nosiola White 2017 12/750ml</t>
  </si>
  <si>
    <t>Nosiola White 2018 12/750ml</t>
  </si>
  <si>
    <t>Olivar 2016 12/750ml</t>
  </si>
  <si>
    <t>Pinot Grigio IGT 2018 12/750ml</t>
  </si>
  <si>
    <t>Pletter 2016 12/750ml</t>
  </si>
  <si>
    <t>Chaumeau Balland</t>
  </si>
  <si>
    <t>Clesi</t>
  </si>
  <si>
    <t>Cabernet Sauvignon 2017 12/750ml</t>
  </si>
  <si>
    <t>Clos Ornasca</t>
  </si>
  <si>
    <t>Rouge 2018 12/750ml</t>
  </si>
  <si>
    <t>D. Renaud</t>
  </si>
  <si>
    <t>Irancy 2017 12/750ml</t>
  </si>
  <si>
    <t>Irancy 2018 12/750ml</t>
  </si>
  <si>
    <t>Diwald</t>
  </si>
  <si>
    <t>Zweigelt Loss 2017 12/750ml</t>
  </si>
  <si>
    <t>Zweigelt Loss 2018 12/750ml</t>
  </si>
  <si>
    <t>Rose 2020 12/750ml</t>
  </si>
  <si>
    <t>Enodelta</t>
  </si>
  <si>
    <t>Lacryma Christi Rosso 2019 12/750ml</t>
  </si>
  <si>
    <t>F. Andre</t>
  </si>
  <si>
    <t>Chorey LB Blanc 2013 12/750ml</t>
  </si>
  <si>
    <t xml:space="preserve">F. Andre </t>
  </si>
  <si>
    <t>Chorey LB Blanc 2015 12/750ml</t>
  </si>
  <si>
    <t>Chorey LB Blanc 2017 12/750ml</t>
  </si>
  <si>
    <t>Chorey LB Rg 'Tue B' 2017 12/750ml</t>
  </si>
  <si>
    <t>Chorey LB Rg 'Tue B' 2013 12/750ml</t>
  </si>
  <si>
    <t>PV en Caradeux 2017 12/750ml</t>
  </si>
  <si>
    <t>SLB Bl Les Verg 2017 12/750ml</t>
  </si>
  <si>
    <t>SLB R Les Verg 2011 12/750ml</t>
  </si>
  <si>
    <t>SLB R Les Verg 2017 12/750ml</t>
  </si>
  <si>
    <t>Font du Vent</t>
  </si>
  <si>
    <t>CDR Promesses Rouge 2018 12/750ml</t>
  </si>
  <si>
    <t>Chat-du-P Blanc 2019 12/750ml</t>
  </si>
  <si>
    <t>Chat-du-P Rouge 2017 6/1.5L</t>
  </si>
  <si>
    <t>Chat-du-P Rouge 2018 12/750ml</t>
  </si>
  <si>
    <t>Chat-du-P Rouge 2019 12/750ml</t>
  </si>
  <si>
    <t>CDR Promesses Blanc 2019 12/750ml</t>
  </si>
  <si>
    <t>CDR Promesses Blanc 2020 12/750ml</t>
  </si>
  <si>
    <t>Rasteau 2016 12/750ml</t>
  </si>
  <si>
    <t>Ventoux La Jeanne 2016 12/750ml</t>
  </si>
  <si>
    <t>CDR Rose 2020 12/750ml</t>
  </si>
  <si>
    <t xml:space="preserve">Bertrand Galbrun </t>
  </si>
  <si>
    <t>Bourgeuil Chatrois 2015 12/750ml</t>
  </si>
  <si>
    <t>Bourgeuil Chatrois 2018 12/750ml</t>
  </si>
  <si>
    <t>Bourgeuil Chatrois 2019 12/750ml</t>
  </si>
  <si>
    <t>Grochau Cellars</t>
  </si>
  <si>
    <t>Pinot Noir Anderson Fa 2015 12/750ml</t>
  </si>
  <si>
    <t>Willamette Valley Char 2015 12/750ml</t>
  </si>
  <si>
    <t>Guild</t>
  </si>
  <si>
    <t>Red 2016 12/750ml</t>
  </si>
  <si>
    <t>White 2016 12/750ml</t>
  </si>
  <si>
    <t xml:space="preserve">Guild </t>
  </si>
  <si>
    <t>White 2017 12/750ml</t>
  </si>
  <si>
    <t>Jean Fournier</t>
  </si>
  <si>
    <t>Jean-Charles Fagot</t>
  </si>
  <si>
    <t>Bourgogne Blanc 2017 12/750ml</t>
  </si>
  <si>
    <t>Bourgogne Blanc 2018 12/750ml</t>
  </si>
  <si>
    <t>Chassagne Mont Blanc 2018 12/750ml</t>
  </si>
  <si>
    <t>Mercurey Villages Rou 2015 12/750ml</t>
  </si>
  <si>
    <t>Mercurey Villages Rou 2016 12/750ml</t>
  </si>
  <si>
    <t>Mercurey Villages Rou 2018 12/750ml</t>
  </si>
  <si>
    <t>Rully 2017 12/750ml</t>
  </si>
  <si>
    <t>Rully 2018 12/750ml</t>
  </si>
  <si>
    <t>St Aubin 1er Cru 2017 12/750ml</t>
  </si>
  <si>
    <t>St Aubin 1er Cru 2018 12/750ml</t>
  </si>
  <si>
    <t>Lacapelle</t>
  </si>
  <si>
    <t>Cahors Tradition 2018 12/750ml</t>
  </si>
  <si>
    <t>Cahors Tradition 2019 12/750ml</t>
  </si>
  <si>
    <t>Laffourcade</t>
  </si>
  <si>
    <t>Anjou Rouge 2016 12/750ml</t>
  </si>
  <si>
    <t>Anjou Rouge 2017 12/750ml</t>
  </si>
  <si>
    <t>Savennieres 2018 12/750ml</t>
  </si>
  <si>
    <t>Lambert</t>
  </si>
  <si>
    <t>Chinon Terrasses 2018 12/750ml</t>
  </si>
  <si>
    <t>Le Roc</t>
  </si>
  <si>
    <t>Folle Noire D'Ambat 2016 12/750ml</t>
  </si>
  <si>
    <t>Folle Noire D'Ambat 2018 12/750ml</t>
  </si>
  <si>
    <t>Folle Noire D'Ambat 2019 12/750ml</t>
  </si>
  <si>
    <t>Ninette Rose 2019 12/750ml</t>
  </si>
  <si>
    <t>Ninette Rose 2020 12/750ml</t>
  </si>
  <si>
    <t>Lou Dumont</t>
  </si>
  <si>
    <t>Chambolle Musigny 2017 12/750ml</t>
  </si>
  <si>
    <t>Chambolle Musigny 2018 12/750ml</t>
  </si>
  <si>
    <t>Charmes Chambertin 2018 12/750ml</t>
  </si>
  <si>
    <t>Corton 2018 12/750ml</t>
  </si>
  <si>
    <t>Cote De Nuits Villa 2018 12/750ml</t>
  </si>
  <si>
    <t>Gevery Chambertin 2018 12/750ml</t>
  </si>
  <si>
    <t>Morey St Denis 2017 12/750ml</t>
  </si>
  <si>
    <t>Morey St Denis 2018 12/750ml</t>
  </si>
  <si>
    <t>Manciat</t>
  </si>
  <si>
    <t>Cremant De Bourgogne NV 12/750ml</t>
  </si>
  <si>
    <t>Macon Morizottes 2018 12/750ml</t>
  </si>
  <si>
    <t>Pouilly Vinzelles 2017 12/750ml</t>
  </si>
  <si>
    <t>Pouilly-Fuisse Petits 2018 12/750ml</t>
  </si>
  <si>
    <t>Max Ferdinand Richter</t>
  </si>
  <si>
    <t>Zeppelin Qba 2019 12/750ml</t>
  </si>
  <si>
    <t>Zeppelin Qba 2020 12/750ml</t>
  </si>
  <si>
    <t xml:space="preserve">Medeville </t>
  </si>
  <si>
    <t>Bordeaux Blanc 2018 12/750ml</t>
  </si>
  <si>
    <t>Medeville</t>
  </si>
  <si>
    <t>Bordeaux Blanc 2019 12/750ml</t>
  </si>
  <si>
    <t>Bordeaux Rouge 2017 12/750ml</t>
  </si>
  <si>
    <t>Graves Blanc 2018 12/750ml</t>
  </si>
  <si>
    <t>Graves Rouge 2017 12/750ml</t>
  </si>
  <si>
    <t>Pur Sauvignon de Fra NV 12/750ml</t>
  </si>
  <si>
    <t>Montaribaldi</t>
  </si>
  <si>
    <t>Barbaresco Palaz 2015 12/750ml</t>
  </si>
  <si>
    <t>Barberesco Palaz 2016 12/750ml</t>
  </si>
  <si>
    <t>Barbaresco Ricu M 2014 6/750ml</t>
  </si>
  <si>
    <t>Barberesco Ricu M 2006 6/750ml</t>
  </si>
  <si>
    <t>Barbaresco Sori 2008 6/750ml</t>
  </si>
  <si>
    <t>Barbaresco Sori 2006 6/750ml</t>
  </si>
  <si>
    <t>Barbaresco Sori 2015 6/750ml</t>
  </si>
  <si>
    <t>Barbaresco Sori 2016 6/750ml</t>
  </si>
  <si>
    <t>Barbaresco 'Sori 2008 12/1.5L</t>
  </si>
  <si>
    <t>Barbera D'Asti 2018 12/750ml</t>
  </si>
  <si>
    <t>Barbera Du Gir 2016 12/750ml</t>
  </si>
  <si>
    <t>Barbera Du Gir 2017 12/750ml</t>
  </si>
  <si>
    <t>Barolo Borzoni 2015 6/750ml</t>
  </si>
  <si>
    <t>Birbet NV 12/750ml</t>
  </si>
  <si>
    <t>Langhe Chardonnay 2017 12/750ml</t>
  </si>
  <si>
    <t>Langhe Chardonnay 2018 12/750ml</t>
  </si>
  <si>
    <t>Moscato d'Asti 2019 12/750ml</t>
  </si>
  <si>
    <t>Roero Arneis 2019 12/750ml</t>
  </si>
  <si>
    <t>Rosato Sigiuja 2020 12/750ml</t>
  </si>
  <si>
    <t xml:space="preserve">Pousse D'Or </t>
  </si>
  <si>
    <t>Santenay Clos Tava 2016 12/750ml</t>
  </si>
  <si>
    <t>Volnay Caillerets 2015 12/750ml</t>
  </si>
  <si>
    <t>Volnay Caillerets 2016 12/750ml</t>
  </si>
  <si>
    <t>Puligny Caillerets 2017 12/750ml</t>
  </si>
  <si>
    <t>Puligny Caillerets 2018 12/750ml</t>
  </si>
  <si>
    <t>Rocim</t>
  </si>
  <si>
    <t>Amphora Red 2019 12/750ml</t>
  </si>
  <si>
    <t>Mariana Rose 2020 12/750ml</t>
  </si>
  <si>
    <t>Mariana Tinto 2019 12/750ml</t>
  </si>
  <si>
    <t>Mariana Branco 2018 12/750ml</t>
  </si>
  <si>
    <t>Mariana Branco 2019 12/750ml</t>
  </si>
  <si>
    <t>Touriga Nacional 2018 12/750ml</t>
  </si>
  <si>
    <t>Samuel Billaud</t>
  </si>
  <si>
    <t>Grand Cru Bougr 2018 12/750ml</t>
  </si>
  <si>
    <t>Les Fourneaux 2018 12/750ml</t>
  </si>
  <si>
    <t>Mont de Milieu 2018 12/750ml</t>
  </si>
  <si>
    <t>Sechet 2018 12/750ml</t>
  </si>
  <si>
    <t>Vaudesir 2018 12/750ml</t>
  </si>
  <si>
    <t>Scuotto</t>
  </si>
  <si>
    <t>Aglianico 2015 12/750ml</t>
  </si>
  <si>
    <t>Aglianico 2016 12/750ml</t>
  </si>
  <si>
    <t>Falanghina 2018 12/750ml</t>
  </si>
  <si>
    <t>Falanghina 2019 12/750ml</t>
  </si>
  <si>
    <t>Fiano Avellino 2016 12/750ml</t>
  </si>
  <si>
    <t>Fiano Avellino 2017 12/750ml</t>
  </si>
  <si>
    <t>Fiano Avellino 2018 12/750ml</t>
  </si>
  <si>
    <t>Oi Ni Camp 2015 12/750ml</t>
  </si>
  <si>
    <t>Oi Ni Camp 2016 12/750ml</t>
  </si>
  <si>
    <t>Taruasi 2013 12/750ml</t>
  </si>
  <si>
    <t>St Cyrgues</t>
  </si>
  <si>
    <t>BL 2018 12/750ml</t>
  </si>
  <si>
    <t>St Romain</t>
  </si>
  <si>
    <t>Jongieux Jaq 2019 12/750ml</t>
  </si>
  <si>
    <t>Terme</t>
  </si>
  <si>
    <t>Gigondas 2017 12/750ml</t>
  </si>
  <si>
    <t>Gigondas Rose 2019 12/750ml</t>
  </si>
  <si>
    <t>Vacqueyras 2018 12/750ml</t>
  </si>
  <si>
    <t>Vacqueyras 2019 12/750ml</t>
  </si>
  <si>
    <t>Paul Thomas</t>
  </si>
  <si>
    <t>Sancerre Blanc 2018 24/375ml</t>
  </si>
  <si>
    <t>Sancerre Blanc 2019 24/375ml</t>
  </si>
  <si>
    <t>Sancerre Blanc 2019 12/750ml</t>
  </si>
  <si>
    <t>Virna Borgogno</t>
  </si>
  <si>
    <t>Barolo 2015 12/750ml</t>
  </si>
  <si>
    <t>Cannubi 2015 6/750ml</t>
  </si>
  <si>
    <t>Preda Samarssa 2006 6/750ml</t>
  </si>
  <si>
    <t>Cabernet Sauvignon 2018 12/750ml</t>
  </si>
  <si>
    <t>CDR Promesses Rouge 2019 12/750ml</t>
  </si>
  <si>
    <t>AC Chablis 2019 12/750ml</t>
  </si>
  <si>
    <t>Petit Chablis 2019 12/750ml</t>
  </si>
  <si>
    <t>Fiano Avellino 2019 12/750ml</t>
  </si>
  <si>
    <t>Sancerre Blanc Silex 2019 12/750ml</t>
  </si>
  <si>
    <t xml:space="preserve">Slates of Bonmont </t>
  </si>
  <si>
    <t xml:space="preserve">Solar de Alarcos </t>
  </si>
  <si>
    <t>BRAND NAME/DESCRIPTION</t>
  </si>
  <si>
    <t>Domaine Baudin</t>
  </si>
  <si>
    <t>Pouilly Fume Fume du Milieu</t>
  </si>
  <si>
    <t xml:space="preserve"> GV - 248 ('19) </t>
  </si>
  <si>
    <t xml:space="preserve">Roche Audran - Visan 2018 </t>
  </si>
  <si>
    <t xml:space="preserve">Corte Figaretto - Valpolicella All Vintages </t>
  </si>
  <si>
    <t>`</t>
  </si>
  <si>
    <t>GV290 - 20</t>
  </si>
  <si>
    <t>Domaine Des Schistes Ilico Rose 2020</t>
  </si>
  <si>
    <t xml:space="preserve">GV-298 </t>
  </si>
  <si>
    <t>GV-268-19</t>
  </si>
  <si>
    <t>GV-302</t>
  </si>
  <si>
    <t>GV-301</t>
  </si>
  <si>
    <t>GV-305</t>
  </si>
  <si>
    <t>GV-307</t>
  </si>
  <si>
    <t>GV-306</t>
  </si>
  <si>
    <t>GV-293-R</t>
  </si>
  <si>
    <t>Fleur Rosé 2020</t>
  </si>
  <si>
    <t>GV-224-20</t>
  </si>
  <si>
    <t>Domaine du Vistre Costiere de Nimes Rose 2020</t>
  </si>
  <si>
    <t>BOTTLE MIN</t>
  </si>
  <si>
    <t>Domaine Cabirau</t>
  </si>
  <si>
    <t>2017 Dom Cabirau S&amp;N Maury Sec Red</t>
  </si>
  <si>
    <t>Chateau Landereau</t>
  </si>
  <si>
    <t>2020 Château Landereau Entre-Deux-M</t>
  </si>
  <si>
    <t>2018 Château Landereau Bordeaux Sup</t>
  </si>
  <si>
    <t>Domaine des Gardes</t>
  </si>
  <si>
    <t>2018 Domaines des Gardes Syrah</t>
  </si>
  <si>
    <t>2019 Dom Cabirau CdR</t>
  </si>
  <si>
    <t>Cuvee Florette</t>
  </si>
  <si>
    <t>Vermentino "Prendas"</t>
  </si>
  <si>
    <t>Domaine Tres Cypres</t>
  </si>
  <si>
    <t>Carignan</t>
  </si>
  <si>
    <t>Cava 750 ml</t>
  </si>
  <si>
    <t>Cava 375 ml</t>
  </si>
  <si>
    <t>Le Versant</t>
  </si>
  <si>
    <t>Grenache Rose'</t>
  </si>
  <si>
    <t>Monte Serra</t>
  </si>
  <si>
    <t>3 L</t>
  </si>
  <si>
    <t>Munia</t>
  </si>
  <si>
    <t>Toro Tempranillo</t>
  </si>
  <si>
    <t>Vodka 375 ml</t>
  </si>
  <si>
    <t>Vodka 750 ml</t>
  </si>
  <si>
    <t>Perle du Sud</t>
  </si>
  <si>
    <t>Dinostro 2018 12/750ml</t>
  </si>
  <si>
    <t>Valente 2018 12/750ml</t>
  </si>
  <si>
    <t>Moratel Red 2018 12/750ml</t>
  </si>
  <si>
    <t>Nosiola White 2019 12/750ml</t>
  </si>
  <si>
    <t>Pinot Grigio IGT 2019 12/750ml</t>
  </si>
  <si>
    <t>Pletter 2017 12/750ml</t>
  </si>
  <si>
    <t>Sancerre BL 2020 12/750ml</t>
  </si>
  <si>
    <t>Communter Cuvee Pinot 2019 12/750ml</t>
  </si>
  <si>
    <t>Cahors Tradition 2020 12/750ml</t>
  </si>
  <si>
    <t>Bordeaux Rouge 2018 12/750ml</t>
  </si>
  <si>
    <t>Graves Rouge 2018 12/750ml</t>
  </si>
  <si>
    <t>Langhe Nebbiolo 2019 12/750ml</t>
  </si>
  <si>
    <t>Henri Poiron</t>
  </si>
  <si>
    <t>Muscadet Quatre Routes 2017 12/750ml</t>
  </si>
  <si>
    <t>Muscadet Quatre Routes 2019 12/750ml</t>
  </si>
  <si>
    <t>Muscadet Quatre Routes 2020 12/750ml</t>
  </si>
  <si>
    <t>Mariana Branco 2020 12/750ml</t>
  </si>
  <si>
    <t>Touriga Nacional 2019 12/750ml</t>
  </si>
  <si>
    <t>Grand Cru Bougr 2019 12/750ml</t>
  </si>
  <si>
    <t>Les Fourneaux 2019 12/750ml</t>
  </si>
  <si>
    <t>Mont de Milieu 2019 12/750ml</t>
  </si>
  <si>
    <t>Montmains 2019 12/750ml</t>
  </si>
  <si>
    <t>Sechet 2019 12/750ml</t>
  </si>
  <si>
    <t>Vaudesir 2019 12/750ml</t>
  </si>
  <si>
    <t>Gigondas 2018 12/750ml</t>
  </si>
  <si>
    <t>Sablet 2018 12/750ml</t>
  </si>
  <si>
    <t>Sancerre Rouge 2019 12/750ml</t>
  </si>
  <si>
    <t>Barolo 2016 12/750ml</t>
  </si>
  <si>
    <t>Cannubi 2016 6/750ml</t>
  </si>
  <si>
    <t>Dolcetto 2019 12/750ml</t>
  </si>
  <si>
    <t>Domaine Michel Goubard et Fils</t>
  </si>
  <si>
    <t>2017 Dom Michel Goubard Blanc</t>
  </si>
  <si>
    <t>2020 Dom Michel Goubard Blanc</t>
  </si>
  <si>
    <t>by Jeff Carrel</t>
  </si>
  <si>
    <t>2017 Lilac Wine</t>
  </si>
  <si>
    <t>Domaine Sous la Montagne</t>
  </si>
  <si>
    <t>2016 DSM</t>
  </si>
  <si>
    <t xml:space="preserve">Le Pigeonnier </t>
  </si>
  <si>
    <t>Costières de Nimes</t>
  </si>
  <si>
    <t>Cognac Guerinaud</t>
  </si>
  <si>
    <t>Cognac- VS</t>
  </si>
  <si>
    <t>Bordeaux White</t>
  </si>
  <si>
    <r>
      <t xml:space="preserve">Costa di Brenta Montepulciano d'abruzzo </t>
    </r>
    <r>
      <rPr>
        <b/>
        <sz val="14"/>
        <color theme="1"/>
        <rFont val="American Typewriter"/>
        <family val="1"/>
      </rPr>
      <t>ALL VINTAGES</t>
    </r>
  </si>
  <si>
    <r>
      <t>Bricco Maiolica Nebbiolo</t>
    </r>
    <r>
      <rPr>
        <b/>
        <sz val="14"/>
        <color rgb="FF222222"/>
        <rFont val="American Typewriter"/>
        <family val="1"/>
      </rPr>
      <t xml:space="preserve"> ALL VINTAGES</t>
    </r>
  </si>
  <si>
    <r>
      <t xml:space="preserve">Bricco Maiiolica Dolcetto Diano d'Alba DOCG </t>
    </r>
    <r>
      <rPr>
        <b/>
        <sz val="14"/>
        <color rgb="FF222222"/>
        <rFont val="American Typewriter"/>
        <family val="1"/>
      </rPr>
      <t xml:space="preserve">ALL VINTAGES </t>
    </r>
  </si>
  <si>
    <r>
      <t xml:space="preserve">L'Eveil des Sens Haut Cotes de Beaune Blanc  </t>
    </r>
    <r>
      <rPr>
        <b/>
        <sz val="14"/>
        <color rgb="FF222222"/>
        <rFont val="American Typewriter"/>
        <family val="1"/>
      </rPr>
      <t xml:space="preserve">ALL VINTAGES </t>
    </r>
  </si>
  <si>
    <r>
      <t>Reverdy Sancerre</t>
    </r>
    <r>
      <rPr>
        <b/>
        <sz val="14"/>
        <color rgb="FF222222"/>
        <rFont val="American Typewriter"/>
        <family val="1"/>
      </rPr>
      <t xml:space="preserve"> ALL VINTAGES</t>
    </r>
  </si>
  <si>
    <r>
      <t xml:space="preserve">Domaine Christian Bellang et Fils Meursault </t>
    </r>
    <r>
      <rPr>
        <b/>
        <sz val="14"/>
        <color rgb="FF222222"/>
        <rFont val="American Typewriter"/>
        <family val="1"/>
      </rPr>
      <t>ALL VINTAGES</t>
    </r>
    <r>
      <rPr>
        <sz val="14"/>
        <color rgb="FF222222"/>
        <rFont val="American Typewriter"/>
        <family val="1"/>
      </rPr>
      <t xml:space="preserve"> </t>
    </r>
  </si>
  <si>
    <r>
      <t xml:space="preserve">Domaine Martin Schaetzel Pinot Blanc Cuvee Reserve </t>
    </r>
    <r>
      <rPr>
        <b/>
        <sz val="14"/>
        <color indexed="8"/>
        <rFont val="American Typewriter"/>
        <family val="1"/>
      </rPr>
      <t xml:space="preserve"> ALL VINTAGES</t>
    </r>
  </si>
  <si>
    <r>
      <t xml:space="preserve">Gros-Plant du Pays Nantais "Folle Blanche"   </t>
    </r>
    <r>
      <rPr>
        <b/>
        <sz val="14"/>
        <color indexed="8"/>
        <rFont val="American Typewriter"/>
        <family val="1"/>
      </rPr>
      <t>ALL VINTAGES</t>
    </r>
  </si>
  <si>
    <t>e</t>
  </si>
  <si>
    <t>Grab a Cab California 2018</t>
  </si>
  <si>
    <t>Fat Cat Paso Robles Blend 2018</t>
  </si>
  <si>
    <t>Heyl - Riesling Pettenthal 2013  </t>
  </si>
  <si>
    <t xml:space="preserve">Buffet Bourgogne Cote D'or All Vintages </t>
  </si>
  <si>
    <t xml:space="preserve">Colline de l'hirondelle 'Carignan'  ALL VINTAGES </t>
  </si>
  <si>
    <t xml:space="preserve">Colline de l'hirondelle 'Colicolo  ALL VINTAGES </t>
  </si>
  <si>
    <t xml:space="preserve">Domaine du Vistre Chardonnay   ALL VINTAGES </t>
  </si>
  <si>
    <t>Chateau Maison Noble</t>
  </si>
  <si>
    <t>Bordeaux Superieur</t>
  </si>
  <si>
    <t>Collalbrigo</t>
  </si>
  <si>
    <t>Prosecco Brut NV</t>
  </si>
  <si>
    <t>Napa Cabernet Sauvignon Bin 0111</t>
  </si>
  <si>
    <t>Napa Cabernet Sauvignon Bin 1623</t>
  </si>
  <si>
    <t>Napa Red Wine Bin 0849</t>
  </si>
  <si>
    <t>Pinot Noir Bin 1002</t>
  </si>
  <si>
    <t>Koudiat</t>
  </si>
  <si>
    <t>Nestore Bosco</t>
  </si>
  <si>
    <t>Montepulicano d'Abruzzo</t>
  </si>
  <si>
    <t>Montepulicano d'Abruzzo Cru PAN</t>
  </si>
  <si>
    <t>Peposo Toscana IGT</t>
  </si>
  <si>
    <t>Espresso</t>
  </si>
  <si>
    <t>Torrevento</t>
  </si>
  <si>
    <t>Bolonero</t>
  </si>
  <si>
    <t>E' Arte Negroamaro</t>
  </si>
  <si>
    <t>E' Arte Nero di Troia</t>
  </si>
  <si>
    <t>E' Arte Primitivo</t>
  </si>
  <si>
    <t>Faneros</t>
  </si>
  <si>
    <t>Via Vento</t>
  </si>
  <si>
    <t>Pinot Grigio 1.5L</t>
  </si>
  <si>
    <t>Pinot Grigio 750ml</t>
  </si>
  <si>
    <t>Vulcani d'Italia</t>
  </si>
  <si>
    <t>Etna Rosso</t>
  </si>
  <si>
    <t>Client</t>
  </si>
  <si>
    <t>Product description</t>
  </si>
  <si>
    <t>Color</t>
  </si>
  <si>
    <t>UPC</t>
  </si>
  <si>
    <t>Size bt.</t>
  </si>
  <si>
    <t>Kindred</t>
  </si>
  <si>
    <t>Cave de Bissey Cremant Brut Rosé</t>
  </si>
  <si>
    <t>Rosé</t>
  </si>
  <si>
    <t>Cave de Bissey Le Clos d'Augustin Bourgogne Pinot Noir</t>
  </si>
  <si>
    <t>Red</t>
  </si>
  <si>
    <t>Champagne Guyot Choppin</t>
  </si>
  <si>
    <t>sparkling</t>
  </si>
  <si>
    <t>Chateau Trians Rosé Côtes de Provence</t>
  </si>
  <si>
    <t>Domaine Bulliat Cremant Bourgogne Brut Nature</t>
  </si>
  <si>
    <t>Sparkling</t>
  </si>
  <si>
    <t>Domaine Bulliat Morgon Nature</t>
  </si>
  <si>
    <t>Domaine de Fondreche Ventoux nature</t>
  </si>
  <si>
    <t>red</t>
  </si>
  <si>
    <t xml:space="preserve">Domaine de Fondreche Ventoux </t>
  </si>
  <si>
    <t xml:space="preserve">Domaine des Bouzons Cotes du Rhone Friandise </t>
  </si>
  <si>
    <t>Domaine du Somail Minervois (Biodynamic Demeters)</t>
  </si>
  <si>
    <t>Harmonie de La Taste Cotes de Gascogne</t>
  </si>
  <si>
    <t>White</t>
  </si>
  <si>
    <t>Domaine les Pins Bourgueil Les Rochettes Red</t>
  </si>
  <si>
    <t>Domaine les Pins Bourgueil L'Instant Rosé</t>
  </si>
  <si>
    <t>Domaine de Verquiere Sablet</t>
  </si>
  <si>
    <t>Domaine de Verquiere Vacqueyras</t>
  </si>
  <si>
    <t xml:space="preserve">La Ferme du Chateau Leon Cadillac Cotes de Bordeaux  </t>
  </si>
  <si>
    <t xml:space="preserve">Bordeaux Château Leon Rosé </t>
  </si>
  <si>
    <t>rosé</t>
  </si>
  <si>
    <t xml:space="preserve">Bordeaux Château Leon White </t>
  </si>
  <si>
    <t>La Fleur de Ribeyrolles Bordeaux Superieur</t>
  </si>
  <si>
    <t>M. Bedouet Muscadet Le Domaine</t>
  </si>
  <si>
    <t>Maison Viallet Savoie Red</t>
  </si>
  <si>
    <t>Maison Viallet Savoie Rosé</t>
  </si>
  <si>
    <t>Maison Viallet Savoie White</t>
  </si>
  <si>
    <t>white</t>
  </si>
  <si>
    <t>Robert Goulley Chablis</t>
  </si>
  <si>
    <t>Robert Goulley Bourgogne</t>
  </si>
  <si>
    <t>Minimalist Côtes du Roussillon</t>
  </si>
  <si>
    <t>Missing Spoke</t>
  </si>
  <si>
    <t>Alexander Valley Cabernet Sauvignon 2019</t>
  </si>
  <si>
    <t>River Bank 69</t>
  </si>
  <si>
    <t>Napa Valley Cabernet Sauvignon 2017</t>
  </si>
  <si>
    <t>Napa Valley Chardonnay 2018</t>
  </si>
  <si>
    <t>Bear Path</t>
  </si>
  <si>
    <t>Napa Red Blend 2018</t>
  </si>
  <si>
    <t>Nathan Canter</t>
  </si>
  <si>
    <t>Fissata, New York</t>
  </si>
  <si>
    <t>Double Date, Sweet American Rosé, New York</t>
  </si>
  <si>
    <t>2018 5 String Reserve, Paso Robles Petite Sirah, California</t>
  </si>
  <si>
    <t>2016 Activist, Santa Barbara County Syrah, California</t>
  </si>
  <si>
    <t>WAS108</t>
  </si>
  <si>
    <t>2020 Pearls and Kicks, Columbia Valley Rosé, Washington</t>
  </si>
  <si>
    <t>Nuragus di Cag 2020 12/750ml</t>
  </si>
  <si>
    <t>Vermentino 2020 12/750ml</t>
  </si>
  <si>
    <t>Zweigelt Loss 2019 12/750ml</t>
  </si>
  <si>
    <t>Ventoux La Jeanna 2019 12/750ml</t>
  </si>
  <si>
    <t>Bourgogne Blanc 2019 12/750ml</t>
  </si>
  <si>
    <t>Chassagne Mont Blanc 2019 12/750ml</t>
  </si>
  <si>
    <t>Meursault 2018 12/750ml</t>
  </si>
  <si>
    <t>Meursault 2019 12/750ml</t>
  </si>
  <si>
    <t>Meursault Les Millerands 2018 12/750ml</t>
  </si>
  <si>
    <t>Rully 2019 12/750ml</t>
  </si>
  <si>
    <t>St Aubin 1er Cru 2019 12/750ml</t>
  </si>
  <si>
    <t>Bourgogne Rouge 2019 12/750ml</t>
  </si>
  <si>
    <t>Puligny Montrachet 2019 12/750ml</t>
  </si>
  <si>
    <t>Chinon Terrasses 2019 12/750ml</t>
  </si>
  <si>
    <t>Macon Morizottes 2019 12/750ml</t>
  </si>
  <si>
    <t>Pouilly-Fuisse Petits 2019 12/750ml</t>
  </si>
  <si>
    <t>Barbera D'Asti 2019 12/750ml</t>
  </si>
  <si>
    <t>Moscato d'Asti 2020 12/750ml</t>
  </si>
  <si>
    <t>Rouge 2019 12/750ml</t>
  </si>
  <si>
    <t xml:space="preserve">Domaine de Piaugier Sablet Blanc 2017 &amp; 2018 </t>
  </si>
  <si>
    <t xml:space="preserve">Heyl Weissburgunder all vintages </t>
  </si>
  <si>
    <t xml:space="preserve">Domaine de L'echelette La Belouse Pinot Noir all vintages </t>
  </si>
  <si>
    <t>Domaine du Vistre Niveoles Rose 2020</t>
  </si>
  <si>
    <t>Tenuta Pietramora 'Limite' Vermentino</t>
  </si>
  <si>
    <t>Coste di Brenta Rosato   2020</t>
  </si>
  <si>
    <t>GV-071 -19</t>
  </si>
  <si>
    <t xml:space="preserve">Domaine de Piaugier Sablet Blanc 2019 only </t>
  </si>
  <si>
    <t xml:space="preserve">Coste Auriol le Reveil Cabernet </t>
  </si>
  <si>
    <t xml:space="preserve">Rabasse Charavin Ribouldingue </t>
  </si>
  <si>
    <t xml:space="preserve">Cairanne Rouge </t>
  </si>
  <si>
    <t>Fletcher  Barbaresco 'Recta Pete' 2018</t>
  </si>
  <si>
    <t>MAY</t>
  </si>
  <si>
    <t>Barkin' Stormy</t>
  </si>
  <si>
    <t>Eole</t>
  </si>
  <si>
    <t>Moulin</t>
  </si>
  <si>
    <t>Rioja Tinto Tempranillo</t>
  </si>
  <si>
    <t>Poggio Landi</t>
  </si>
  <si>
    <t>Vementino Toscana</t>
  </si>
  <si>
    <t>Vallebelbo</t>
  </si>
  <si>
    <t>Le Filere Barolo</t>
  </si>
  <si>
    <t>Villa Pinciana</t>
  </si>
  <si>
    <t>Airali Toscana</t>
  </si>
  <si>
    <t>Alexander Valley Chardonnay 2016</t>
  </si>
  <si>
    <t>Alexander Valley Cabernet Sauvignon 2015</t>
  </si>
  <si>
    <t>Scion 2015</t>
  </si>
  <si>
    <t>Torchbearer Napa 2017</t>
  </si>
  <si>
    <t>CLF124</t>
  </si>
  <si>
    <t>Taffeta, Red Wine Blend, California</t>
  </si>
  <si>
    <t>Domaine Damanieu</t>
  </si>
  <si>
    <t>Manzoni Bianco 2019 12/750ml</t>
  </si>
  <si>
    <t>Pinot Grigio IGT 2020 12/750ml</t>
  </si>
  <si>
    <t>Pinot Bianco 2019 12/750ml</t>
  </si>
  <si>
    <t>Pinot Bianco 2020 12/750ml</t>
  </si>
  <si>
    <t>Pinot Nero 2019 12/750ml</t>
  </si>
  <si>
    <t>Pinot Nero 2020 12/750ml</t>
  </si>
  <si>
    <t>Fin de Folie</t>
  </si>
  <si>
    <t>Cotes Catalanes 2018 12/750ml</t>
  </si>
  <si>
    <t>Anjou Rouge 2018 12/750ml</t>
  </si>
  <si>
    <t>Macon Morizottes 2020 12/750ml</t>
  </si>
  <si>
    <t>St Veran 2018 12/750ml</t>
  </si>
  <si>
    <t>Taruasi 2014 12/750ml</t>
  </si>
  <si>
    <t>SOA114</t>
  </si>
  <si>
    <t>2020, Marula, Western Cape Pinotage, South Africa</t>
  </si>
  <si>
    <t>Notes</t>
  </si>
  <si>
    <t>Pet'Ros Pet'Nat</t>
  </si>
  <si>
    <t>Les Bulles</t>
  </si>
  <si>
    <t>Atilia</t>
  </si>
  <si>
    <t>Montepulciano d'Abruzzo LITER</t>
  </si>
  <si>
    <t>Trebbiano d'Abruzzo LITER</t>
  </si>
  <si>
    <t>Cantina della Pioppa</t>
  </si>
  <si>
    <t>Lambrusco di Modena</t>
  </si>
  <si>
    <t>Vignerons Ardechois</t>
  </si>
  <si>
    <t>Uvica Ardeche Rose</t>
  </si>
  <si>
    <t>Chorey LB Blanc 2019 12/750ml</t>
  </si>
  <si>
    <t>Chorey LB Rg 'Tue B' 2019 12/750ml</t>
  </si>
  <si>
    <t>Corton Charlem 2019 12/750ml</t>
  </si>
  <si>
    <t>PV en Caradeux 2019 12/750ml</t>
  </si>
  <si>
    <t>PV Sous Fertille 2017 12/750ml</t>
  </si>
  <si>
    <t>PV Sous Fertille 2019 12/750ml</t>
  </si>
  <si>
    <t>SLB Bl Les Verg 2019 12/750ml</t>
  </si>
  <si>
    <t>SLB R Les Verg 2019 12/750ml</t>
  </si>
  <si>
    <t>Rasteau 2018 12/750ml</t>
  </si>
  <si>
    <t>Marsannay St Urbain Blanc 2018 12/750ml</t>
  </si>
  <si>
    <t>Chambolle Musigny 2019 12/750ml</t>
  </si>
  <si>
    <t>Charmes Chambertin 2019 12/750ml</t>
  </si>
  <si>
    <t>Corton 2019 12/750ml</t>
  </si>
  <si>
    <t>Cote De Nuits Villa 2019 12/750ml</t>
  </si>
  <si>
    <t>Ladoix 2019 12/750ml</t>
  </si>
  <si>
    <t>Morey St Denis 2019 12/750ml</t>
  </si>
  <si>
    <t>Passetoutgrains 2019 12/750ml</t>
  </si>
  <si>
    <t>Nuits St George 2019 12/750ml</t>
  </si>
  <si>
    <t>Marsannay En Combereau 2019 12/750ml</t>
  </si>
  <si>
    <t>Meursault Blanc 2019 12/750ml</t>
  </si>
  <si>
    <t>Pernand Vergelesses Blanc 2019 12/750ml</t>
  </si>
  <si>
    <t>Fixin 2019 12/750ml</t>
  </si>
  <si>
    <t>St Romain Blanc 2019 12/750ml</t>
  </si>
  <si>
    <t>Nat'cool Branco 2019 12/1L</t>
  </si>
  <si>
    <t>Nat'cool Tinto 2020 12/1L</t>
  </si>
  <si>
    <t>Alberigo</t>
  </si>
  <si>
    <t>Prosecco DOC</t>
  </si>
  <si>
    <t>Antonluca</t>
  </si>
  <si>
    <t>Rosso di Montalcino</t>
  </si>
  <si>
    <t>Sant'Animo Montalcino</t>
  </si>
  <si>
    <t>Chateau Saint Brice</t>
  </si>
  <si>
    <t>AOC St. Emilion</t>
  </si>
  <si>
    <t>Fisherman's</t>
  </si>
  <si>
    <t>Giribaldi</t>
  </si>
  <si>
    <t>Barbera d'Alba Superiore</t>
  </si>
  <si>
    <t>Gavi</t>
  </si>
  <si>
    <t>Langhe Arneis</t>
  </si>
  <si>
    <t>Langhe Nebbiolo</t>
  </si>
  <si>
    <t>Langhe Rosso</t>
  </si>
  <si>
    <t>Terre di Mario</t>
  </si>
  <si>
    <t>Italian Red Wine</t>
  </si>
  <si>
    <t>Trus</t>
  </si>
  <si>
    <t>Ribera del Duero Tempranillo</t>
  </si>
  <si>
    <t>Lacryma Christi Rosso 2020 12/750ml</t>
  </si>
  <si>
    <t>Pouilly Vinzelles 2018 12/750ml</t>
  </si>
  <si>
    <t>Barberesco Palaz 2017 12/750ml</t>
  </si>
  <si>
    <t>Langhe Chardonnay 2019 12/750ml</t>
  </si>
  <si>
    <t>Roero Arneis 2020 12/750ml</t>
  </si>
  <si>
    <t>Santenay 1er Cru Clos Tavannes 2019 6/750ml</t>
  </si>
  <si>
    <t>Volnay 1er Cru En Cailleret 2019 6/750ml</t>
  </si>
  <si>
    <t>Grand Cru Clos du Roi 2019 6/750ml</t>
  </si>
  <si>
    <t>Gigondas Reserve 2017 12/750ml</t>
  </si>
  <si>
    <t>Sancerre Blanc 2020 12/750ml</t>
  </si>
  <si>
    <t>Dolcetto 2020 12/750ml</t>
  </si>
  <si>
    <t>Barolo di Barolo 2016 6/750ml</t>
  </si>
  <si>
    <t>Torchbearer Napa Cabernet Sauvignon 2018</t>
  </si>
  <si>
    <t>L&amp;C Poitout</t>
  </si>
  <si>
    <t>Chablis Bienomee</t>
  </si>
  <si>
    <t>Uvica Ardeche Red</t>
  </si>
  <si>
    <t>Uvica Ardeche White</t>
  </si>
  <si>
    <t>ARG053</t>
  </si>
  <si>
    <t>2019 Bailando, Mendoza Argentina,  Malbec</t>
  </si>
  <si>
    <t>ITA718</t>
  </si>
  <si>
    <t>2020 Armatura,  Rosso, Appasimento, Terre Siciliane</t>
  </si>
  <si>
    <t>POR104</t>
  </si>
  <si>
    <t>2020 Flores De Beco, Premium Alentejo, Portugal</t>
  </si>
  <si>
    <t>ITA720</t>
  </si>
  <si>
    <t>2020 Rilassanti, Marche, Italy, Cabernet Sauvignon</t>
  </si>
  <si>
    <t>ITA721</t>
  </si>
  <si>
    <t>2020 Avincerre, Marche, Italy, Sangiovese</t>
  </si>
  <si>
    <t>ARG054</t>
  </si>
  <si>
    <t>2020 Pluma Oscura, San Martin, Mendoza, Cabernet Sauvignon</t>
  </si>
  <si>
    <t>Bordeaux Blanc 2020 12/750ml</t>
  </si>
  <si>
    <t>Amphora Red 2020 12/750ml</t>
  </si>
  <si>
    <t>Mariana Tinto 2020 12/750ml</t>
  </si>
  <si>
    <t>Nat'cool Branco 2020 12/1L</t>
  </si>
  <si>
    <t>Oi Ni Camp 2018 12/750ml</t>
  </si>
  <si>
    <t>Taruasi 2015 12/750ml</t>
  </si>
  <si>
    <t>Le Pigeonnier Rouge</t>
  </si>
  <si>
    <t>Chablis</t>
  </si>
  <si>
    <t>Vivaldi</t>
  </si>
  <si>
    <t>PV Blanc Les Pins 2019 12/750ml</t>
  </si>
  <si>
    <t>Beaune Rouge Bon Feuvres 2019 12/750ml</t>
  </si>
  <si>
    <t>Corton Les Renards 2019 12/750ml</t>
  </si>
  <si>
    <t>Bourgeuil Amicale 2020 12/750ml</t>
  </si>
  <si>
    <t>Aglianico 2017 12/750ml</t>
  </si>
  <si>
    <t>Falanghina 2020 12/750ml</t>
  </si>
  <si>
    <t>Fiano Avellino 2020 12/750ml</t>
  </si>
  <si>
    <t>FRA302</t>
  </si>
  <si>
    <t>2020 Bel Arome, Viognier, Pays d'Oc IGP</t>
  </si>
  <si>
    <t>ITA724</t>
  </si>
  <si>
    <t>2020 Portacina, Malvasia, Terre Di Chieti, Italy</t>
  </si>
  <si>
    <t>ITA722</t>
  </si>
  <si>
    <t>2020 Santoreggia, Sangiovese, Puglia Italy</t>
  </si>
  <si>
    <t>CLF126</t>
  </si>
  <si>
    <t>2020 Three Hearts, White Wine, California</t>
  </si>
  <si>
    <t>Morande</t>
  </si>
  <si>
    <t>Touch of Italy</t>
  </si>
  <si>
    <t>Fatos</t>
  </si>
  <si>
    <t>WAS110</t>
  </si>
  <si>
    <t>2020 Heist, Cabernet Sauvignon, Paso Robles California</t>
  </si>
  <si>
    <t>PSR110</t>
  </si>
  <si>
    <t>2020 Moto Rouge, Wahluke Slope Petit Verdot, Washington</t>
  </si>
  <si>
    <t>Vallicourt Brut NV 12/750ml</t>
  </si>
  <si>
    <t>Dinostro 2019 12/750ml</t>
  </si>
  <si>
    <t>Braun Juf Kab Trock 2018 12/750ml</t>
  </si>
  <si>
    <t>Braun Juf Kab Trock 2019 12/750ml</t>
  </si>
  <si>
    <t>Braun Juf Kab Trock 2020 12/750ml</t>
  </si>
  <si>
    <t>Veld Elise Kab 2018 12/750ml</t>
  </si>
  <si>
    <t>Veld Elise Kab 2019 12/750ml</t>
  </si>
  <si>
    <t>Veld Elise Kab 2020 12/750ml</t>
  </si>
  <si>
    <t>Jongieux Jaq 2020 12/750ml</t>
  </si>
  <si>
    <t>Pinot Noir 2018</t>
  </si>
  <si>
    <t xml:space="preserve">Wild Run </t>
  </si>
  <si>
    <t>Cabernet Sauvignon 2020</t>
  </si>
  <si>
    <t xml:space="preserve">Bell's End </t>
  </si>
  <si>
    <t>+-</t>
  </si>
  <si>
    <t>Dai</t>
  </si>
  <si>
    <t>Lambrusco</t>
  </si>
  <si>
    <t>Scandi</t>
  </si>
  <si>
    <t>Pink Moscato</t>
  </si>
  <si>
    <t>Domaine Jeannin-Naltet Mercurey Premier Cru Grands Voyens</t>
  </si>
  <si>
    <t>Domaine Joel Curveux Pouilly Fuisse</t>
  </si>
  <si>
    <t>Domaine Joel Curveux Macon Fuisse</t>
  </si>
  <si>
    <t>Domaine Bulliat Morgon Cote de Py</t>
  </si>
  <si>
    <t>Domaine Bulliat Beaujolais Villages Bibine</t>
  </si>
  <si>
    <t>ITA723</t>
  </si>
  <si>
    <t>2018 Giovina, Montepulciano d´Abruzzo, Italy</t>
  </si>
  <si>
    <t>MTC106</t>
  </si>
  <si>
    <t>2016 Screaming Goat, Gewürztraminer, Monterey, California</t>
  </si>
  <si>
    <t>Torre del Falco</t>
  </si>
  <si>
    <t>Vigna Pedale</t>
  </si>
  <si>
    <t>Ottagono</t>
  </si>
  <si>
    <t>Montblanc</t>
  </si>
  <si>
    <t>1L</t>
  </si>
  <si>
    <t>Pinot Grigio 2020 12/750ml</t>
  </si>
  <si>
    <t>Puligny Montrachet 2020 12/750ml</t>
  </si>
  <si>
    <t>Ninette Rose 2021 12/750ml</t>
  </si>
  <si>
    <t>Rose 2021 12/750ml</t>
  </si>
  <si>
    <t>Rosato Sigiuja 2021 12/750ml</t>
  </si>
  <si>
    <t>Mariana Rose 2021 12/750ml</t>
  </si>
  <si>
    <t>Sancerre Blanc Silex 2020 12/750ml</t>
  </si>
  <si>
    <t>Dog Ear</t>
  </si>
  <si>
    <t>2020/21</t>
  </si>
  <si>
    <t>Votto Pricing/cs</t>
  </si>
  <si>
    <t>Votto Pricing /btl</t>
  </si>
  <si>
    <t>FOB NJ Pricing/cs</t>
  </si>
  <si>
    <t>FOB NJ Pricing/btl</t>
  </si>
  <si>
    <t>ARG052</t>
  </si>
  <si>
    <t>2020 Zapatazo, Mendoza Torrontes Riojano, Argentina</t>
  </si>
  <si>
    <t>Cannonau di Sa 2020 12/750ml</t>
  </si>
  <si>
    <t>CDR Promesses Rouge 2020 12/750ml</t>
  </si>
  <si>
    <t>Chat-du-P Blanc 2020 12/750ml</t>
  </si>
  <si>
    <t>Chat-du-P Rouge 2020 12/750ml</t>
  </si>
  <si>
    <t>CDR Promesses Blanc 2021 12/750ml</t>
  </si>
  <si>
    <t>Bourgogne Blanc 2020 12/750ml</t>
  </si>
  <si>
    <t>Meursault Les Millerands 2020 12/750ml</t>
  </si>
  <si>
    <t>Rully 2020 12/750ml</t>
  </si>
  <si>
    <t>St Aubin 1er Cru 2020 12/750ml</t>
  </si>
  <si>
    <t>Gevery Chambertin 2019 12/750ml</t>
  </si>
  <si>
    <t>Bordeaux Rouge 2019 12/750ml</t>
  </si>
  <si>
    <t>AC Chablis 2020 12/750ml</t>
  </si>
  <si>
    <t>Petit Chablis 2020 12/750ml</t>
  </si>
  <si>
    <t>Sancerre Rouge 2020 12/750ml</t>
  </si>
  <si>
    <t>Bleu Blanc Thau Côtes de Thau Rosé</t>
  </si>
  <si>
    <t>Bleu Blanc Thau Côtes de Thau Blanc</t>
  </si>
  <si>
    <t>Cave de Bissey Cremant Brut</t>
  </si>
  <si>
    <t>IN BLACK UNCHANGED ITEMS</t>
  </si>
  <si>
    <t>NEW ITEMS IN BLUE</t>
  </si>
  <si>
    <t>Sancerre BL 2021 12/750ml</t>
  </si>
  <si>
    <t>Chinon Terrasses 2020 12/750ml</t>
  </si>
  <si>
    <t>Folle Noire D'Ambat 2020 12/750ml</t>
  </si>
  <si>
    <t>Barberesco Palaz 2018 12/750ml</t>
  </si>
  <si>
    <t>Barbera Du Gir 2018 12/750ml</t>
  </si>
  <si>
    <t>Moscato d'Asti 2021 12/750ml</t>
  </si>
  <si>
    <t>Gigondas 2019 12/750ml</t>
  </si>
  <si>
    <t>Sablet 2019 12/750ml</t>
  </si>
  <si>
    <t>Chateauneuf du Pape</t>
  </si>
  <si>
    <t>Gigondas</t>
  </si>
  <si>
    <t>Prosecco Superiore Brut DOCG VS</t>
  </si>
  <si>
    <t>360 Loire</t>
  </si>
  <si>
    <t>Chateau Rigaud</t>
  </si>
  <si>
    <t>Faugeres</t>
  </si>
  <si>
    <t>San Valero</t>
  </si>
  <si>
    <t>Plano Alto Red Blend</t>
  </si>
  <si>
    <t>Mocine</t>
  </si>
  <si>
    <t>Santa Marta Toscana</t>
  </si>
  <si>
    <t>Terre di Verona</t>
  </si>
  <si>
    <t>Amarone VS</t>
  </si>
  <si>
    <t>Visconti</t>
  </si>
  <si>
    <t>Martoccia</t>
  </si>
  <si>
    <t>Vallee des Aigles</t>
  </si>
  <si>
    <t>IGP Côtes Catalanes Carignan Vieilles Vignes</t>
  </si>
  <si>
    <t>Côtes du Roussillon Villages Saint Martin</t>
  </si>
  <si>
    <t>Poggio dell'Aquila</t>
  </si>
  <si>
    <t>Chateau Negrier</t>
  </si>
  <si>
    <t>Medoc Bordeaux</t>
  </si>
  <si>
    <t>Dragonfly</t>
  </si>
  <si>
    <t>Cabernet-Merlot</t>
  </si>
  <si>
    <t>Jean de Valmer</t>
  </si>
  <si>
    <t>Vouvray</t>
  </si>
  <si>
    <t>Infinitum Primitivo</t>
  </si>
  <si>
    <t>Infinitum Primitivo - Nero di Troia Blend</t>
  </si>
  <si>
    <t>Ghenos Primitivo di Manduria</t>
  </si>
  <si>
    <t>Il Grappolo</t>
  </si>
  <si>
    <t>Crown Prince</t>
  </si>
  <si>
    <t>Torchbearer Napa Cabernet Sauvignon 2020</t>
  </si>
  <si>
    <t>Spokesman Oakville Cabernet Sauvignon 2020</t>
  </si>
  <si>
    <t>Dove and Stone Chalk Hill Meritage 2019</t>
  </si>
  <si>
    <t>Robert Goulley St Bris</t>
  </si>
  <si>
    <t>La Fleur de Ribeyrolles Entre Deux Mers</t>
  </si>
  <si>
    <t>Veltliner Loss 2019 12/750ml</t>
  </si>
  <si>
    <t>Veltliner Loss 2020 12/750ml</t>
  </si>
  <si>
    <t>Zweigelt Loss 2020 12/750ml</t>
  </si>
  <si>
    <t xml:space="preserve">Rocim </t>
  </si>
  <si>
    <t>Russian River Pinot Noir 2021</t>
  </si>
  <si>
    <t>$200 (6-pk.)</t>
  </si>
  <si>
    <t>EXWAREHOUSE NJ PRICE</t>
  </si>
  <si>
    <t>Le Val</t>
  </si>
  <si>
    <t xml:space="preserve">Rose </t>
  </si>
  <si>
    <t xml:space="preserve">Roche D’Arjac </t>
  </si>
  <si>
    <t xml:space="preserve">Chateau Myron de L’ Enclos </t>
  </si>
  <si>
    <t>Moulis</t>
  </si>
  <si>
    <t xml:space="preserve">Cèdres D’ Hosten </t>
  </si>
  <si>
    <t>Listrac</t>
  </si>
  <si>
    <t>Chateau Malescasse</t>
  </si>
  <si>
    <t>Haut Medoc</t>
  </si>
  <si>
    <t xml:space="preserve">Closerie Malescasse </t>
  </si>
  <si>
    <t xml:space="preserve">Chateau Lamothe Bergeron </t>
  </si>
  <si>
    <t xml:space="preserve">Chateau Jupille Carillon </t>
  </si>
  <si>
    <t>St. Emillion</t>
  </si>
  <si>
    <t>Barbera d'Asti</t>
  </si>
  <si>
    <t>Les Rocailles</t>
  </si>
  <si>
    <t>2021 Rosé de Savoie</t>
  </si>
  <si>
    <t>2021 Apremont</t>
  </si>
  <si>
    <t>2021 Mondeuse</t>
  </si>
  <si>
    <t xml:space="preserve">Elliot Burt Lake County </t>
  </si>
  <si>
    <t xml:space="preserve">Four Horns Sonoma </t>
  </si>
  <si>
    <t>Cabernet Franc 2020</t>
  </si>
  <si>
    <t>MTC107</t>
  </si>
  <si>
    <t>Tanglerose Backyard Red Lot 22A, Monterey, California</t>
  </si>
  <si>
    <t>New vintage</t>
  </si>
  <si>
    <t>Champagne Nicolas Maillart Rosé Grand Cru</t>
  </si>
  <si>
    <t xml:space="preserve">Champagne Nicolas Maillart Extra Brut 1er Cru </t>
  </si>
  <si>
    <t>Champagne Nicolas Maillart Brut Platine 1er Cru</t>
  </si>
  <si>
    <t>Dom. Guillaume Curveux Pouilly-Fuissé 1er Cru Les Vignes Blanches</t>
  </si>
  <si>
    <t>Château de Cary Potet Montagny Les Bassets</t>
  </si>
  <si>
    <t xml:space="preserve">Château Léo de Prades St Estèphe </t>
  </si>
  <si>
    <t>FRENCH LIBATION ITEM PRICE POSTING WITH VOTTO FOR MAY 2022</t>
  </si>
  <si>
    <t>NEW VINTAGES IN RED</t>
  </si>
  <si>
    <t>Pinot Grigio 2021 12/750ml</t>
  </si>
  <si>
    <t>Nuragus di Cag 2021 12/750ml</t>
  </si>
  <si>
    <t>Vermentino 2021 12/750ml</t>
  </si>
  <si>
    <t>Dinostro 2020 12/750ml</t>
  </si>
  <si>
    <t>Veltliner Loss 2021 12/750ml</t>
  </si>
  <si>
    <t>Communter Cuvee Pinot 2021 12/750ml</t>
  </si>
  <si>
    <t>Savennieres 2019 12/750ml</t>
  </si>
  <si>
    <t>Barolo Borzoni 2016 6/750ml</t>
  </si>
  <si>
    <t>Langhe Nebbiolo 2020 12/750ml</t>
  </si>
  <si>
    <t>Mariana Rose 2019 12/750ml</t>
  </si>
  <si>
    <t>Mariana Branco 2021 12/750ml</t>
  </si>
  <si>
    <t>Grand Cru Bougr 2020 12/750ml</t>
  </si>
  <si>
    <t>Les Fourneaux 2020 12/750ml</t>
  </si>
  <si>
    <t>Mont de Milieu 2020 12/750ml</t>
  </si>
  <si>
    <t>Montmains 2020 12/750ml</t>
  </si>
  <si>
    <t>Sechet 2020 12/750ml</t>
  </si>
  <si>
    <t>Vaudesir 2020 12/750ml</t>
  </si>
  <si>
    <t>Aglianico 2019 12/750ml</t>
  </si>
  <si>
    <t>Falanghina 2021 12/750ml</t>
  </si>
  <si>
    <t>Oi Ni Camp 2019 12/750ml</t>
  </si>
  <si>
    <t>Taruasi 2016 12/750ml</t>
  </si>
  <si>
    <t>Sancerre Blanc 2020 12/375ml</t>
  </si>
  <si>
    <t>Sancerre Blanc 2021 12/750ml</t>
  </si>
  <si>
    <t>Barolo 2017 12/750ml</t>
  </si>
  <si>
    <t>Cannubi 2017 6/750ml</t>
  </si>
  <si>
    <t>Dolcetto 2021 12/750ml</t>
  </si>
  <si>
    <t>Barolo di Barolo 2017 6/750ml</t>
  </si>
  <si>
    <t>2020 Dom Michel Goubard Rouge</t>
  </si>
  <si>
    <t>Chateau de Lancyre</t>
  </si>
  <si>
    <t>2021 Pic Saint Loup Rosé</t>
  </si>
  <si>
    <t>2021 Pic Saint Loup Rosé  "D'ici on voit la mer"</t>
  </si>
  <si>
    <t>Girard Doreau</t>
  </si>
  <si>
    <t>2019 Doreau Aligote VV</t>
  </si>
  <si>
    <t>2020 Meursault</t>
  </si>
  <si>
    <t>2020 Monthelie VV</t>
  </si>
  <si>
    <t>Domaine Roy</t>
  </si>
  <si>
    <t>2019 Auxey Duresses Rouge 1er Cru "Duresses"</t>
  </si>
  <si>
    <t>2019 Auxey Duresses Blanc 1er Cru "Duresses"</t>
  </si>
  <si>
    <t>Damien Martin</t>
  </si>
  <si>
    <t>2020 Bourgogne Rouge</t>
  </si>
  <si>
    <t>2020 "En Coteaux" Pinot Noir</t>
  </si>
  <si>
    <t>Chateau Haut-Marin</t>
  </si>
  <si>
    <t>2021 Bordeaux Sauvignon Blanc</t>
  </si>
  <si>
    <t>Grandi Mori</t>
  </si>
  <si>
    <t>Graca</t>
  </si>
  <si>
    <t>Douro Reserva</t>
  </si>
  <si>
    <t>Quartz</t>
  </si>
  <si>
    <t>Upstate</t>
  </si>
  <si>
    <t>Irancy 2019 12/750ml</t>
  </si>
  <si>
    <t>Chorey LB Rg 'Tue B' 2020 12/750ml</t>
  </si>
  <si>
    <t>Corton Charlem 2020 12/750ml</t>
  </si>
  <si>
    <t>PV Sous Fertille 2020 12/750ml</t>
  </si>
  <si>
    <t>SLB Bl Les Verg 2020 12/750ml</t>
  </si>
  <si>
    <t>SLB R Les Verg 2020 12/750ml</t>
  </si>
  <si>
    <t>PV Blanc Les Pins 2020 12/750ml</t>
  </si>
  <si>
    <t>Bourgogne Rge Meix Grapin 2018 12/750ml</t>
  </si>
  <si>
    <t>Bourgogne Rge Meix Grapin 2019 12/750ml</t>
  </si>
  <si>
    <t>Bourgogne Rge Meix Grapin 2020 12/750ml</t>
  </si>
  <si>
    <t>Bourg Rouge Les Riaux 2020 12/750ml</t>
  </si>
  <si>
    <t>Pommard Les Cras 2020 12/750ml</t>
  </si>
  <si>
    <t>Zeppelin Qba 2021 12/750ml</t>
  </si>
  <si>
    <t>Puligny Montrachet Le Cailleret 2019 6/750ml</t>
  </si>
  <si>
    <t>Fiano Avellino 2021 12/750ml</t>
  </si>
  <si>
    <t>Santenay 1er Cru Clos Tavannes 2020 6/750ml</t>
  </si>
  <si>
    <t>Volnay 1er Cru En Cailleret 2020 6/750ml</t>
  </si>
  <si>
    <t>Puligny Montrachet Le Cailleret 2020 6/750ml</t>
  </si>
  <si>
    <t>Grand Cru Clos du Roi 2020 6/750ml</t>
  </si>
  <si>
    <t xml:space="preserve">Piangrillo </t>
  </si>
  <si>
    <t>Grecanico</t>
  </si>
  <si>
    <t>Pioppa</t>
  </si>
  <si>
    <t xml:space="preserve"> Lambrusco </t>
  </si>
  <si>
    <t>ARG055</t>
  </si>
  <si>
    <t>2021 Lancre Rose, Medrano, Argentina</t>
  </si>
  <si>
    <t>LOD108</t>
  </si>
  <si>
    <t>2021 Three Hearts Rose, Medrano Argentina</t>
  </si>
  <si>
    <t>LOD109</t>
  </si>
  <si>
    <t>2021 Jitterbug, Sauvignon Blanc, Lodi California</t>
  </si>
  <si>
    <t>SPA115</t>
  </si>
  <si>
    <t>VAYCAY, Sangria, Penedes, Spain</t>
  </si>
  <si>
    <t>SPA116</t>
  </si>
  <si>
    <t>2021 Cabellerina De Luna, White Blend, Penedes Spain</t>
  </si>
  <si>
    <t>SOA115</t>
  </si>
  <si>
    <t>2021 Smirk, Muscat, Western Cape South Africa</t>
  </si>
  <si>
    <t>Ventoux La Jeanna 2020 12/750ml</t>
  </si>
  <si>
    <t>CDR Rose 2021 12/750ml</t>
  </si>
  <si>
    <t>Chassagne Mont Blanc 2020 12/750ml</t>
  </si>
  <si>
    <t>Meursault 2020 12/750ml</t>
  </si>
  <si>
    <t>Pouilly-Fuisse Petits 2020 12/750ml</t>
  </si>
  <si>
    <t>Veld Elise Kab 2021 12/750ml</t>
  </si>
  <si>
    <t>Barbaresco Sori 2017 6/750ml</t>
  </si>
  <si>
    <t>Barbera D'Asti 2020 12/750ml</t>
  </si>
  <si>
    <t>Langhe Chardonnay 2020 12/750ml</t>
  </si>
  <si>
    <t>Muscadet Quatre Routes 2021 12/750ml</t>
  </si>
  <si>
    <t>Blanc 2020 12/750ml</t>
  </si>
  <si>
    <t>Rouge 2020 12/750ml</t>
  </si>
  <si>
    <t>Sancerre Blanc 2021 24/375ml</t>
  </si>
  <si>
    <t>2019 Dom Michel Goubard Blanc</t>
  </si>
  <si>
    <t xml:space="preserve">2017 Auxey Duresses Blanc 1er Cry "Le Val" </t>
  </si>
  <si>
    <t>2018 DSM Vin D'Altitude</t>
  </si>
  <si>
    <t>C'est Moi</t>
  </si>
  <si>
    <t>Yvon Mau</t>
  </si>
  <si>
    <t>St. Emilion Bordeaux</t>
  </si>
  <si>
    <t>Chateau Tour Haut Vignoble</t>
  </si>
  <si>
    <t>St. Estephe</t>
  </si>
  <si>
    <t>Premius</t>
  </si>
  <si>
    <t>Bordeaux Rose'</t>
  </si>
  <si>
    <t>Etna Bianco</t>
  </si>
  <si>
    <t>Sol di Nit</t>
  </si>
  <si>
    <t>Secco</t>
  </si>
  <si>
    <t>Le Petit Cochonnet</t>
  </si>
  <si>
    <t>Chateau des Sources</t>
  </si>
  <si>
    <t>Costieres des Nimes</t>
  </si>
  <si>
    <t>Tres Castas Reserva</t>
  </si>
  <si>
    <t>Domaine de Sareval</t>
  </si>
  <si>
    <t>Cotes du Rhone Villages</t>
  </si>
  <si>
    <t>Prosecco Rose'</t>
  </si>
  <si>
    <t>Bianchi</t>
  </si>
  <si>
    <t>Gattinara Riserva</t>
  </si>
  <si>
    <t>Merayo</t>
  </si>
  <si>
    <t>Godello</t>
  </si>
  <si>
    <t>Eyguestre</t>
  </si>
  <si>
    <t>Infinitum</t>
  </si>
  <si>
    <t>Cabernet Sauvignon Bin 0627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</si>
</sst>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&quot;£&quot;* #,##0.00_-;\-&quot;£&quot;* #,##0.00_-;_-&quot;£&quot;* &quot;-&quot;??_-;_-@_-"/>
    <numFmt numFmtId="166" formatCode="_-[$$-409]* #,##0.00_ ;_-[$$-409]* \-#,##0.00\ ;_-[$$-409]* &quot;-&quot;??_ ;_-@_ "/>
    <numFmt numFmtId="167" formatCode="_([$$-409]* #,##0.00_);_([$$-409]* \(#,##0.00\);_([$$-409]* &quot;-&quot;??_);_(@_)"/>
    <numFmt numFmtId="168" formatCode="[$$-409]#,##0.00;\-[$$-409]#,##0.00"/>
    <numFmt numFmtId="169" formatCode="&quot;$&quot;#,##0;[Red]\-&quot;$&quot;#,##0"/>
    <numFmt numFmtId="170" formatCode="&quot;$&quot;#,##0.00;[Red]\-&quot;$&quot;#,##0.00"/>
  </numFmts>
  <fonts count="147">
    <font>
      <sz val="12"/>
      <color indexed="8"/>
      <name val="Verdana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Helvetica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Helvetica"/>
      <family val="2"/>
      <scheme val="minor"/>
    </font>
    <font>
      <b/>
      <sz val="11"/>
      <color theme="1"/>
      <name val="Helvetica"/>
      <family val="2"/>
      <scheme val="minor"/>
    </font>
    <font>
      <sz val="11"/>
      <color rgb="FFFF0000"/>
      <name val="Helvetica"/>
      <family val="2"/>
      <scheme val="minor"/>
    </font>
    <font>
      <sz val="11"/>
      <color theme="0"/>
      <name val="Helvetica"/>
      <family val="2"/>
      <scheme val="minor"/>
    </font>
    <font>
      <b/>
      <u/>
      <sz val="12"/>
      <name val="Times New Roman"/>
      <family val="1"/>
    </font>
    <font>
      <b/>
      <u/>
      <sz val="12"/>
      <color theme="1"/>
      <name val="Times New Roman"/>
      <family val="1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indexed="10"/>
      <name val="Calibri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u/>
      <sz val="11"/>
      <color theme="10"/>
      <name val="Helvetica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8"/>
      <color theme="3"/>
      <name val="Helvetica"/>
      <family val="2"/>
      <scheme val="major"/>
    </font>
    <font>
      <b/>
      <sz val="15"/>
      <color theme="3"/>
      <name val="Helvetica"/>
      <family val="2"/>
      <scheme val="minor"/>
    </font>
    <font>
      <b/>
      <sz val="13"/>
      <color theme="3"/>
      <name val="Helvetica"/>
      <family val="2"/>
      <scheme val="minor"/>
    </font>
    <font>
      <b/>
      <sz val="11"/>
      <color theme="3"/>
      <name val="Helvetica"/>
      <family val="2"/>
      <scheme val="minor"/>
    </font>
    <font>
      <sz val="11"/>
      <color rgb="FF006100"/>
      <name val="Helvetica"/>
      <family val="2"/>
      <scheme val="minor"/>
    </font>
    <font>
      <sz val="11"/>
      <color rgb="FF9C0006"/>
      <name val="Helvetica"/>
      <family val="2"/>
      <scheme val="minor"/>
    </font>
    <font>
      <sz val="11"/>
      <color rgb="FF3F3F76"/>
      <name val="Helvetica"/>
      <family val="2"/>
      <scheme val="minor"/>
    </font>
    <font>
      <b/>
      <sz val="11"/>
      <color rgb="FF3F3F3F"/>
      <name val="Helvetica"/>
      <family val="2"/>
      <scheme val="minor"/>
    </font>
    <font>
      <b/>
      <sz val="11"/>
      <color rgb="FFFA7D00"/>
      <name val="Helvetica"/>
      <family val="2"/>
      <scheme val="minor"/>
    </font>
    <font>
      <sz val="11"/>
      <color rgb="FFFA7D00"/>
      <name val="Helvetica"/>
      <family val="2"/>
      <scheme val="minor"/>
    </font>
    <font>
      <b/>
      <sz val="11"/>
      <color theme="0"/>
      <name val="Helvetica"/>
      <family val="2"/>
      <scheme val="minor"/>
    </font>
    <font>
      <i/>
      <sz val="11"/>
      <color rgb="FF7F7F7F"/>
      <name val="Helvetica"/>
      <family val="2"/>
      <scheme val="minor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b/>
      <sz val="11"/>
      <color indexed="8"/>
      <name val="Calibri"/>
      <family val="2"/>
    </font>
    <font>
      <sz val="11"/>
      <color rgb="FF9C6500"/>
      <name val="Helvetica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Verdana"/>
      <family val="2"/>
    </font>
    <font>
      <sz val="12"/>
      <color theme="1"/>
      <name val="Helvetica"/>
      <family val="2"/>
      <scheme val="minor"/>
    </font>
    <font>
      <sz val="12"/>
      <name val="Helvetica"/>
      <family val="2"/>
      <scheme val="minor"/>
    </font>
    <font>
      <sz val="14"/>
      <name val="American Typewriter"/>
      <family val="1"/>
    </font>
    <font>
      <sz val="12"/>
      <color indexed="8"/>
      <name val="Verdana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8"/>
      <color theme="3"/>
      <name val="Helvetica"/>
      <family val="2"/>
      <scheme val="major"/>
    </font>
    <font>
      <sz val="12"/>
      <color rgb="FF222222"/>
      <name val="Times New Roman"/>
      <family val="1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Verdana"/>
      <family val="2"/>
    </font>
    <font>
      <b/>
      <sz val="12"/>
      <name val="Helvetica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2"/>
      <color rgb="FF000000"/>
      <name val="Cambria"/>
      <family val="1"/>
    </font>
    <font>
      <sz val="12"/>
      <color indexed="8"/>
      <name val="Verdana"/>
      <family val="2"/>
    </font>
    <font>
      <b/>
      <sz val="14"/>
      <name val="American Typewriter"/>
      <family val="1"/>
    </font>
    <font>
      <b/>
      <sz val="8"/>
      <color rgb="FF000000"/>
      <name val="Arial"/>
      <family val="2"/>
    </font>
    <font>
      <sz val="12"/>
      <color indexed="8"/>
      <name val="Verdana"/>
      <family val="2"/>
    </font>
    <font>
      <b/>
      <u/>
      <sz val="16"/>
      <color theme="1"/>
      <name val="Helvetica"/>
      <family val="2"/>
      <scheme val="minor"/>
    </font>
    <font>
      <b/>
      <u/>
      <sz val="11"/>
      <color theme="1"/>
      <name val="Helvetica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Verdana"/>
      <family val="2"/>
    </font>
    <font>
      <b/>
      <sz val="14"/>
      <name val="Adobe Garamond Pro"/>
    </font>
    <font>
      <sz val="11"/>
      <color theme="1"/>
      <name val="Arial"/>
      <family val="2"/>
    </font>
    <font>
      <sz val="12"/>
      <color theme="1"/>
      <name val="Verdana"/>
      <family val="2"/>
    </font>
    <font>
      <u/>
      <sz val="12"/>
      <color theme="10"/>
      <name val="Verdana"/>
      <family val="2"/>
    </font>
    <font>
      <b/>
      <sz val="14"/>
      <color indexed="8"/>
      <name val="Adobe Garamond Pro"/>
    </font>
    <font>
      <sz val="14"/>
      <color rgb="FF222222"/>
      <name val="American Typewriter"/>
      <family val="1"/>
    </font>
    <font>
      <sz val="14"/>
      <color indexed="8"/>
      <name val="American Typewriter"/>
      <family val="1"/>
    </font>
    <font>
      <sz val="14"/>
      <color theme="1"/>
      <name val="American Typewriter"/>
      <family val="1"/>
    </font>
    <font>
      <b/>
      <sz val="14"/>
      <color theme="1"/>
      <name val="American Typewriter"/>
      <family val="1"/>
    </font>
    <font>
      <b/>
      <sz val="14"/>
      <color rgb="FF222222"/>
      <name val="American Typewriter"/>
      <family val="1"/>
    </font>
    <font>
      <sz val="14"/>
      <color rgb="FFFF0000"/>
      <name val="American Typewriter"/>
      <family val="1"/>
    </font>
    <font>
      <b/>
      <sz val="14"/>
      <color indexed="8"/>
      <name val="American Typewriter"/>
      <family val="1"/>
    </font>
    <font>
      <sz val="12"/>
      <color rgb="FFFF0000"/>
      <name val="Helvetica"/>
      <family val="2"/>
      <scheme val="minor"/>
    </font>
    <font>
      <sz val="12"/>
      <color rgb="FF000000"/>
      <name val="Helvetica"/>
      <family val="2"/>
      <scheme val="minor"/>
    </font>
    <font>
      <sz val="14"/>
      <color rgb="FF000000"/>
      <name val="American Typewriter"/>
      <family val="1"/>
    </font>
    <font>
      <sz val="12"/>
      <color indexed="8"/>
      <name val="American Typewriter"/>
      <family val="1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rgb="FF333333"/>
      <name val="Helvetica"/>
      <family val="2"/>
    </font>
    <font>
      <sz val="10"/>
      <color theme="1"/>
      <name val="Helvetica"/>
      <family val="2"/>
      <scheme val="minor"/>
    </font>
    <font>
      <sz val="12"/>
      <color theme="4"/>
      <name val="Helvetica"/>
      <family val="2"/>
      <scheme val="minor"/>
    </font>
    <font>
      <sz val="10"/>
      <color rgb="FF000000"/>
      <name val="Helvetica"/>
      <family val="2"/>
      <scheme val="minor"/>
    </font>
    <font>
      <sz val="22"/>
      <name val="Helvetica"/>
      <family val="2"/>
      <scheme val="minor"/>
    </font>
    <font>
      <sz val="20"/>
      <name val="Helvetica"/>
      <family val="2"/>
      <scheme val="minor"/>
    </font>
    <font>
      <sz val="22"/>
      <color rgb="FFFF0000"/>
      <name val="Helvetica"/>
      <family val="2"/>
      <scheme val="minor"/>
    </font>
    <font>
      <sz val="22"/>
      <color theme="4"/>
      <name val="Helvetica"/>
      <family val="2"/>
      <scheme val="minor"/>
    </font>
    <font>
      <b/>
      <sz val="22"/>
      <color theme="1"/>
      <name val="Helvetica"/>
      <family val="2"/>
      <scheme val="minor"/>
    </font>
    <font>
      <sz val="18"/>
      <color theme="1" tint="0.34998626667073579"/>
      <name val="Helvetica"/>
      <family val="2"/>
      <scheme val="minor"/>
    </font>
    <font>
      <b/>
      <sz val="28"/>
      <color theme="1"/>
      <name val="Helvetica"/>
      <family val="2"/>
      <scheme val="minor"/>
    </font>
    <font>
      <sz val="20"/>
      <color theme="1"/>
      <name val="Helvetica"/>
      <family val="2"/>
      <scheme val="minor"/>
    </font>
    <font>
      <sz val="18"/>
      <color rgb="FFFF0000"/>
      <name val="Helvetica"/>
      <family val="2"/>
      <scheme val="minor"/>
    </font>
    <font>
      <b/>
      <sz val="36"/>
      <color theme="1"/>
      <name val="Helvetica"/>
      <family val="2"/>
      <scheme val="minor"/>
    </font>
    <font>
      <sz val="20"/>
      <color rgb="FF0070C0"/>
      <name val="Helvetica"/>
      <family val="2"/>
      <scheme val="minor"/>
    </font>
    <font>
      <sz val="18"/>
      <color rgb="FF0070C0"/>
      <name val="Helvetica"/>
      <family val="2"/>
      <scheme val="minor"/>
    </font>
    <font>
      <sz val="20"/>
      <color rgb="FFFF0000"/>
      <name val="Calibri (Body)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rgb="FF000000"/>
      <name val="Arial"/>
    </font>
    <font>
      <sz val="11"/>
      <color rgb="FF000000"/>
      <name val="Arial"/>
    </font>
    <font>
      <sz val="11"/>
      <color theme="1"/>
      <name val="Arial"/>
    </font>
    <font>
      <b/>
      <sz val="12"/>
      <color indexed="8"/>
      <name val="Arial"/>
    </font>
    <font>
      <sz val="12"/>
      <color indexed="8"/>
      <name val="Arial"/>
    </font>
    <font>
      <sz val="10"/>
      <color rgb="FF000000"/>
      <name val="Arial"/>
    </font>
  </fonts>
  <fills count="7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8"/>
      </bottom>
      <diagonal/>
    </border>
  </borders>
  <cellStyleXfs count="859">
    <xf numFmtId="0" fontId="0" fillId="0" borderId="0" applyNumberFormat="0" applyFill="0" applyBorder="0" applyProtection="0">
      <alignment vertical="top" wrapText="1"/>
    </xf>
    <xf numFmtId="0" fontId="22" fillId="0" borderId="1"/>
    <xf numFmtId="0" fontId="19" fillId="0" borderId="1"/>
    <xf numFmtId="0" fontId="25" fillId="0" borderId="1"/>
    <xf numFmtId="44" fontId="25" fillId="0" borderId="1" applyFont="0" applyFill="0" applyBorder="0" applyAlignment="0" applyProtection="0"/>
    <xf numFmtId="0" fontId="28" fillId="2" borderId="1" applyNumberFormat="0" applyBorder="0" applyAlignment="0" applyProtection="0"/>
    <xf numFmtId="0" fontId="19" fillId="4" borderId="1" applyNumberFormat="0" applyBorder="0" applyAlignment="0" applyProtection="0"/>
    <xf numFmtId="0" fontId="19" fillId="5" borderId="1" applyNumberFormat="0" applyBorder="0" applyAlignment="0" applyProtection="0"/>
    <xf numFmtId="0" fontId="19" fillId="6" borderId="1" applyNumberFormat="0" applyBorder="0" applyAlignment="0" applyProtection="0"/>
    <xf numFmtId="0" fontId="19" fillId="7" borderId="1" applyNumberFormat="0" applyBorder="0" applyAlignment="0" applyProtection="0"/>
    <xf numFmtId="0" fontId="19" fillId="8" borderId="1" applyNumberFormat="0" applyBorder="0" applyAlignment="0" applyProtection="0"/>
    <xf numFmtId="0" fontId="19" fillId="9" borderId="1" applyNumberFormat="0" applyBorder="0" applyAlignment="0" applyProtection="0"/>
    <xf numFmtId="0" fontId="19" fillId="10" borderId="1" applyNumberFormat="0" applyBorder="0" applyAlignment="0" applyProtection="0"/>
    <xf numFmtId="0" fontId="19" fillId="11" borderId="1" applyNumberFormat="0" applyBorder="0" applyAlignment="0" applyProtection="0"/>
    <xf numFmtId="0" fontId="19" fillId="12" borderId="1" applyNumberFormat="0" applyBorder="0" applyAlignment="0" applyProtection="0"/>
    <xf numFmtId="0" fontId="19" fillId="13" borderId="1" applyNumberFormat="0" applyBorder="0" applyAlignment="0" applyProtection="0"/>
    <xf numFmtId="0" fontId="19" fillId="14" borderId="1" applyNumberFormat="0" applyBorder="0" applyAlignment="0" applyProtection="0"/>
    <xf numFmtId="0" fontId="19" fillId="15" borderId="1" applyNumberFormat="0" applyBorder="0" applyAlignment="0" applyProtection="0"/>
    <xf numFmtId="0" fontId="31" fillId="16" borderId="1" applyNumberFormat="0" applyBorder="0" applyAlignment="0" applyProtection="0"/>
    <xf numFmtId="0" fontId="31" fillId="17" borderId="1" applyNumberFormat="0" applyBorder="0" applyAlignment="0" applyProtection="0"/>
    <xf numFmtId="0" fontId="31" fillId="18" borderId="1" applyNumberFormat="0" applyBorder="0" applyAlignment="0" applyProtection="0"/>
    <xf numFmtId="0" fontId="31" fillId="19" borderId="1" applyNumberFormat="0" applyBorder="0" applyAlignment="0" applyProtection="0"/>
    <xf numFmtId="0" fontId="31" fillId="20" borderId="1" applyNumberFormat="0" applyBorder="0" applyAlignment="0" applyProtection="0"/>
    <xf numFmtId="0" fontId="31" fillId="21" borderId="1" applyNumberFormat="0" applyBorder="0" applyAlignment="0" applyProtection="0"/>
    <xf numFmtId="0" fontId="31" fillId="22" borderId="1" applyNumberFormat="0" applyBorder="0" applyAlignment="0" applyProtection="0"/>
    <xf numFmtId="0" fontId="31" fillId="23" borderId="1" applyNumberFormat="0" applyBorder="0" applyAlignment="0" applyProtection="0"/>
    <xf numFmtId="0" fontId="31" fillId="24" borderId="1" applyNumberFormat="0" applyBorder="0" applyAlignment="0" applyProtection="0"/>
    <xf numFmtId="0" fontId="31" fillId="25" borderId="1" applyNumberFormat="0" applyBorder="0" applyAlignment="0" applyProtection="0"/>
    <xf numFmtId="0" fontId="31" fillId="26" borderId="1" applyNumberFormat="0" applyBorder="0" applyAlignment="0" applyProtection="0"/>
    <xf numFmtId="0" fontId="32" fillId="27" borderId="1" applyNumberFormat="0" applyBorder="0" applyAlignment="0" applyProtection="0"/>
    <xf numFmtId="0" fontId="33" fillId="28" borderId="4" applyNumberFormat="0" applyAlignment="0" applyProtection="0"/>
    <xf numFmtId="0" fontId="34" fillId="29" borderId="7" applyNumberFormat="0" applyAlignment="0" applyProtection="0"/>
    <xf numFmtId="43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165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0" fontId="35" fillId="0" borderId="1" applyNumberFormat="0" applyFill="0" applyBorder="0" applyAlignment="0" applyProtection="0"/>
    <xf numFmtId="0" fontId="36" fillId="30" borderId="1" applyNumberFormat="0" applyBorder="0" applyAlignment="0" applyProtection="0"/>
    <xf numFmtId="0" fontId="37" fillId="0" borderId="2" applyNumberFormat="0" applyFill="0" applyAlignment="0" applyProtection="0"/>
    <xf numFmtId="0" fontId="38" fillId="0" borderId="10" applyNumberFormat="0" applyFill="0" applyAlignment="0" applyProtection="0"/>
    <xf numFmtId="0" fontId="39" fillId="0" borderId="3" applyNumberFormat="0" applyFill="0" applyAlignment="0" applyProtection="0"/>
    <xf numFmtId="0" fontId="39" fillId="0" borderId="1" applyNumberFormat="0" applyFill="0" applyBorder="0" applyAlignment="0" applyProtection="0"/>
    <xf numFmtId="0" fontId="40" fillId="31" borderId="4" applyNumberFormat="0" applyAlignment="0" applyProtection="0"/>
    <xf numFmtId="0" fontId="41" fillId="0" borderId="6" applyNumberFormat="0" applyFill="0" applyAlignment="0" applyProtection="0"/>
    <xf numFmtId="0" fontId="42" fillId="32" borderId="1" applyNumberFormat="0" applyBorder="0" applyAlignment="0" applyProtection="0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19" fillId="0" borderId="1"/>
    <xf numFmtId="0" fontId="19" fillId="0" borderId="1"/>
    <xf numFmtId="0" fontId="22" fillId="0" borderId="1"/>
    <xf numFmtId="0" fontId="19" fillId="0" borderId="1"/>
    <xf numFmtId="0" fontId="19" fillId="0" borderId="1"/>
    <xf numFmtId="0" fontId="19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0" fontId="43" fillId="28" borderId="5" applyNumberFormat="0" applyAlignment="0" applyProtection="0"/>
    <xf numFmtId="0" fontId="44" fillId="0" borderId="1" applyNumberFormat="0" applyFill="0" applyBorder="0" applyAlignment="0" applyProtection="0"/>
    <xf numFmtId="0" fontId="21" fillId="0" borderId="9" applyNumberFormat="0" applyFill="0" applyAlignment="0" applyProtection="0"/>
    <xf numFmtId="0" fontId="45" fillId="0" borderId="1" applyNumberFormat="0" applyFill="0" applyBorder="0" applyAlignment="0" applyProtection="0"/>
    <xf numFmtId="0" fontId="46" fillId="0" borderId="0" applyNumberFormat="0" applyFill="0" applyBorder="0" applyAlignment="0" applyProtection="0">
      <alignment vertical="top" wrapText="1"/>
    </xf>
    <xf numFmtId="0" fontId="47" fillId="0" borderId="0" applyNumberFormat="0" applyFill="0" applyBorder="0" applyAlignment="0" applyProtection="0">
      <alignment vertical="top" wrapText="1"/>
    </xf>
    <xf numFmtId="0" fontId="25" fillId="43" borderId="1" applyNumberFormat="0" applyBorder="0" applyAlignment="0" applyProtection="0"/>
    <xf numFmtId="0" fontId="19" fillId="4" borderId="1" applyNumberFormat="0" applyBorder="0" applyAlignment="0" applyProtection="0"/>
    <xf numFmtId="0" fontId="25" fillId="43" borderId="1" applyNumberFormat="0" applyBorder="0" applyAlignment="0" applyProtection="0"/>
    <xf numFmtId="0" fontId="25" fillId="35" borderId="1" applyNumberFormat="0" applyBorder="0" applyAlignment="0" applyProtection="0"/>
    <xf numFmtId="0" fontId="25" fillId="44" borderId="1" applyNumberFormat="0" applyBorder="0" applyAlignment="0" applyProtection="0"/>
    <xf numFmtId="0" fontId="19" fillId="5" borderId="1" applyNumberFormat="0" applyBorder="0" applyAlignment="0" applyProtection="0"/>
    <xf numFmtId="0" fontId="25" fillId="44" borderId="1" applyNumberFormat="0" applyBorder="0" applyAlignment="0" applyProtection="0"/>
    <xf numFmtId="0" fontId="25" fillId="36" borderId="1" applyNumberFormat="0" applyBorder="0" applyAlignment="0" applyProtection="0"/>
    <xf numFmtId="0" fontId="25" fillId="45" borderId="1" applyNumberFormat="0" applyBorder="0" applyAlignment="0" applyProtection="0"/>
    <xf numFmtId="0" fontId="19" fillId="6" borderId="1" applyNumberFormat="0" applyBorder="0" applyAlignment="0" applyProtection="0"/>
    <xf numFmtId="0" fontId="25" fillId="45" borderId="1" applyNumberFormat="0" applyBorder="0" applyAlignment="0" applyProtection="0"/>
    <xf numFmtId="0" fontId="25" fillId="37" borderId="1" applyNumberFormat="0" applyBorder="0" applyAlignment="0" applyProtection="0"/>
    <xf numFmtId="0" fontId="25" fillId="46" borderId="1" applyNumberFormat="0" applyBorder="0" applyAlignment="0" applyProtection="0"/>
    <xf numFmtId="0" fontId="19" fillId="7" borderId="1" applyNumberFormat="0" applyBorder="0" applyAlignment="0" applyProtection="0"/>
    <xf numFmtId="0" fontId="25" fillId="46" borderId="1" applyNumberFormat="0" applyBorder="0" applyAlignment="0" applyProtection="0"/>
    <xf numFmtId="0" fontId="25" fillId="40" borderId="1" applyNumberFormat="0" applyBorder="0" applyAlignment="0" applyProtection="0"/>
    <xf numFmtId="0" fontId="25" fillId="47" borderId="1" applyNumberFormat="0" applyBorder="0" applyAlignment="0" applyProtection="0"/>
    <xf numFmtId="0" fontId="19" fillId="12" borderId="1" applyNumberFormat="0" applyBorder="0" applyAlignment="0" applyProtection="0"/>
    <xf numFmtId="0" fontId="25" fillId="47" borderId="1" applyNumberFormat="0" applyBorder="0" applyAlignment="0" applyProtection="0"/>
    <xf numFmtId="0" fontId="25" fillId="38" borderId="1" applyNumberFormat="0" applyBorder="0" applyAlignment="0" applyProtection="0"/>
    <xf numFmtId="0" fontId="28" fillId="47" borderId="1" applyNumberFormat="0" applyBorder="0" applyAlignment="0" applyProtection="0"/>
    <xf numFmtId="0" fontId="31" fillId="18" borderId="1" applyNumberFormat="0" applyBorder="0" applyAlignment="0" applyProtection="0"/>
    <xf numFmtId="0" fontId="28" fillId="47" borderId="1" applyNumberFormat="0" applyBorder="0" applyAlignment="0" applyProtection="0"/>
    <xf numFmtId="0" fontId="28" fillId="39" borderId="1" applyNumberFormat="0" applyBorder="0" applyAlignment="0" applyProtection="0"/>
    <xf numFmtId="0" fontId="28" fillId="48" borderId="1" applyNumberFormat="0" applyBorder="0" applyAlignment="0" applyProtection="0"/>
    <xf numFmtId="0" fontId="31" fillId="19" borderId="1" applyNumberFormat="0" applyBorder="0" applyAlignment="0" applyProtection="0"/>
    <xf numFmtId="0" fontId="28" fillId="48" borderId="1" applyNumberFormat="0" applyBorder="0" applyAlignment="0" applyProtection="0"/>
    <xf numFmtId="0" fontId="28" fillId="41" borderId="1" applyNumberFormat="0" applyBorder="0" applyAlignment="0" applyProtection="0"/>
    <xf numFmtId="0" fontId="28" fillId="49" borderId="1" applyNumberFormat="0" applyBorder="0" applyAlignment="0" applyProtection="0"/>
    <xf numFmtId="0" fontId="31" fillId="21" borderId="1" applyNumberFormat="0" applyBorder="0" applyAlignment="0" applyProtection="0"/>
    <xf numFmtId="0" fontId="28" fillId="49" borderId="1" applyNumberFormat="0" applyBorder="0" applyAlignment="0" applyProtection="0"/>
    <xf numFmtId="0" fontId="28" fillId="42" borderId="1" applyNumberFormat="0" applyBorder="0" applyAlignment="0" applyProtection="0"/>
    <xf numFmtId="43" fontId="25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19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19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5" fillId="0" borderId="1" applyFont="0" applyFill="0" applyBorder="0" applyAlignment="0" applyProtection="0"/>
    <xf numFmtId="0" fontId="48" fillId="0" borderId="1" applyNumberFormat="0" applyFill="0" applyBorder="0" applyAlignment="0" applyProtection="0"/>
    <xf numFmtId="0" fontId="49" fillId="0" borderId="1" applyNumberFormat="0" applyFill="0" applyBorder="0" applyAlignment="0" applyProtection="0">
      <alignment vertical="top"/>
      <protection locked="0"/>
    </xf>
    <xf numFmtId="0" fontId="25" fillId="0" borderId="1"/>
    <xf numFmtId="0" fontId="50" fillId="0" borderId="1" applyNumberFormat="0" applyBorder="0" applyAlignment="0"/>
    <xf numFmtId="0" fontId="50" fillId="0" borderId="1"/>
    <xf numFmtId="0" fontId="50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5" fillId="0" borderId="1"/>
    <xf numFmtId="0" fontId="19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5" fillId="0" borderId="1"/>
    <xf numFmtId="0" fontId="22" fillId="0" borderId="1"/>
    <xf numFmtId="0" fontId="22" fillId="0" borderId="1"/>
    <xf numFmtId="0" fontId="22" fillId="0" borderId="1"/>
    <xf numFmtId="0" fontId="19" fillId="34" borderId="8" applyNumberFormat="0" applyFont="0" applyAlignment="0" applyProtection="0"/>
    <xf numFmtId="0" fontId="22" fillId="33" borderId="8" applyNumberFormat="0" applyFont="0" applyAlignment="0" applyProtection="0"/>
    <xf numFmtId="0" fontId="19" fillId="34" borderId="8" applyNumberFormat="0" applyFont="0" applyAlignment="0" applyProtection="0"/>
    <xf numFmtId="0" fontId="25" fillId="34" borderId="8" applyNumberFormat="0" applyFont="0" applyAlignment="0" applyProtection="0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9" fontId="25" fillId="0" borderId="1" applyFont="0" applyFill="0" applyBorder="0" applyAlignment="0" applyProtection="0"/>
    <xf numFmtId="9" fontId="19" fillId="0" borderId="1" applyFont="0" applyFill="0" applyBorder="0" applyAlignment="0" applyProtection="0"/>
    <xf numFmtId="9" fontId="22" fillId="0" borderId="1" applyFont="0" applyFill="0" applyBorder="0" applyAlignment="0" applyProtection="0"/>
    <xf numFmtId="9" fontId="22" fillId="0" borderId="1" applyFont="0" applyFill="0" applyBorder="0" applyAlignment="0" applyProtection="0"/>
    <xf numFmtId="0" fontId="22" fillId="0" borderId="1"/>
    <xf numFmtId="0" fontId="46" fillId="0" borderId="0" applyNumberFormat="0" applyFill="0" applyBorder="0" applyAlignment="0" applyProtection="0">
      <alignment vertical="top" wrapText="1"/>
    </xf>
    <xf numFmtId="0" fontId="47" fillId="0" borderId="0" applyNumberFormat="0" applyFill="0" applyBorder="0" applyAlignment="0" applyProtection="0">
      <alignment vertical="top" wrapText="1"/>
    </xf>
    <xf numFmtId="44" fontId="17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11" applyNumberFormat="0" applyFill="0" applyAlignment="0" applyProtection="0"/>
    <xf numFmtId="0" fontId="54" fillId="0" borderId="3" applyNumberFormat="0" applyFill="0" applyAlignment="0" applyProtection="0"/>
    <xf numFmtId="0" fontId="57" fillId="53" borderId="4" applyNumberFormat="0" applyAlignment="0" applyProtection="0"/>
    <xf numFmtId="0" fontId="58" fillId="54" borderId="5" applyNumberFormat="0" applyAlignment="0" applyProtection="0"/>
    <xf numFmtId="0" fontId="59" fillId="54" borderId="4" applyNumberFormat="0" applyAlignment="0" applyProtection="0"/>
    <xf numFmtId="0" fontId="60" fillId="0" borderId="6" applyNumberFormat="0" applyFill="0" applyAlignment="0" applyProtection="0"/>
    <xf numFmtId="0" fontId="61" fillId="55" borderId="7" applyNumberFormat="0" applyAlignment="0" applyProtection="0"/>
    <xf numFmtId="0" fontId="26" fillId="0" borderId="9" applyNumberFormat="0" applyFill="0" applyAlignment="0" applyProtection="0"/>
    <xf numFmtId="0" fontId="64" fillId="0" borderId="1" applyNumberFormat="0" applyFill="0" applyBorder="0" applyProtection="0">
      <alignment vertical="top" wrapText="1"/>
    </xf>
    <xf numFmtId="0" fontId="63" fillId="4" borderId="1" applyNumberFormat="0" applyBorder="0" applyAlignment="0" applyProtection="0"/>
    <xf numFmtId="0" fontId="16" fillId="43" borderId="1" applyNumberFormat="0" applyBorder="0" applyAlignment="0" applyProtection="0"/>
    <xf numFmtId="0" fontId="63" fillId="4" borderId="1" applyNumberFormat="0" applyBorder="0" applyAlignment="0" applyProtection="0"/>
    <xf numFmtId="0" fontId="16" fillId="43" borderId="1" applyNumberFormat="0" applyBorder="0" applyAlignment="0" applyProtection="0"/>
    <xf numFmtId="0" fontId="16" fillId="35" borderId="1" applyNumberFormat="0" applyBorder="0" applyAlignment="0" applyProtection="0"/>
    <xf numFmtId="0" fontId="63" fillId="5" borderId="1" applyNumberFormat="0" applyBorder="0" applyAlignment="0" applyProtection="0"/>
    <xf numFmtId="0" fontId="16" fillId="44" borderId="1" applyNumberFormat="0" applyBorder="0" applyAlignment="0" applyProtection="0"/>
    <xf numFmtId="0" fontId="63" fillId="5" borderId="1" applyNumberFormat="0" applyBorder="0" applyAlignment="0" applyProtection="0"/>
    <xf numFmtId="0" fontId="16" fillId="44" borderId="1" applyNumberFormat="0" applyBorder="0" applyAlignment="0" applyProtection="0"/>
    <xf numFmtId="0" fontId="16" fillId="36" borderId="1" applyNumberFormat="0" applyBorder="0" applyAlignment="0" applyProtection="0"/>
    <xf numFmtId="0" fontId="63" fillId="6" borderId="1" applyNumberFormat="0" applyBorder="0" applyAlignment="0" applyProtection="0"/>
    <xf numFmtId="0" fontId="16" fillId="45" borderId="1" applyNumberFormat="0" applyBorder="0" applyAlignment="0" applyProtection="0"/>
    <xf numFmtId="0" fontId="63" fillId="6" borderId="1" applyNumberFormat="0" applyBorder="0" applyAlignment="0" applyProtection="0"/>
    <xf numFmtId="0" fontId="16" fillId="45" borderId="1" applyNumberFormat="0" applyBorder="0" applyAlignment="0" applyProtection="0"/>
    <xf numFmtId="0" fontId="16" fillId="37" borderId="1" applyNumberFormat="0" applyBorder="0" applyAlignment="0" applyProtection="0"/>
    <xf numFmtId="0" fontId="63" fillId="7" borderId="1" applyNumberFormat="0" applyBorder="0" applyAlignment="0" applyProtection="0"/>
    <xf numFmtId="0" fontId="16" fillId="46" borderId="1" applyNumberFormat="0" applyBorder="0" applyAlignment="0" applyProtection="0"/>
    <xf numFmtId="0" fontId="63" fillId="7" borderId="1" applyNumberFormat="0" applyBorder="0" applyAlignment="0" applyProtection="0"/>
    <xf numFmtId="0" fontId="16" fillId="46" borderId="1" applyNumberFormat="0" applyBorder="0" applyAlignment="0" applyProtection="0"/>
    <xf numFmtId="0" fontId="16" fillId="40" borderId="1" applyNumberFormat="0" applyBorder="0" applyAlignment="0" applyProtection="0"/>
    <xf numFmtId="0" fontId="63" fillId="8" borderId="1" applyNumberFormat="0" applyBorder="0" applyAlignment="0" applyProtection="0"/>
    <xf numFmtId="0" fontId="63" fillId="9" borderId="1" applyNumberFormat="0" applyBorder="0" applyAlignment="0" applyProtection="0"/>
    <xf numFmtId="0" fontId="63" fillId="10" borderId="1" applyNumberFormat="0" applyBorder="0" applyAlignment="0" applyProtection="0"/>
    <xf numFmtId="0" fontId="63" fillId="11" borderId="1" applyNumberFormat="0" applyBorder="0" applyAlignment="0" applyProtection="0"/>
    <xf numFmtId="0" fontId="63" fillId="12" borderId="1" applyNumberFormat="0" applyBorder="0" applyAlignment="0" applyProtection="0"/>
    <xf numFmtId="0" fontId="16" fillId="47" borderId="1" applyNumberFormat="0" applyBorder="0" applyAlignment="0" applyProtection="0"/>
    <xf numFmtId="0" fontId="63" fillId="12" borderId="1" applyNumberFormat="0" applyBorder="0" applyAlignment="0" applyProtection="0"/>
    <xf numFmtId="0" fontId="16" fillId="47" borderId="1" applyNumberFormat="0" applyBorder="0" applyAlignment="0" applyProtection="0"/>
    <xf numFmtId="0" fontId="16" fillId="38" borderId="1" applyNumberFormat="0" applyBorder="0" applyAlignment="0" applyProtection="0"/>
    <xf numFmtId="0" fontId="63" fillId="13" borderId="1" applyNumberFormat="0" applyBorder="0" applyAlignment="0" applyProtection="0"/>
    <xf numFmtId="0" fontId="63" fillId="14" borderId="1" applyNumberFormat="0" applyBorder="0" applyAlignment="0" applyProtection="0"/>
    <xf numFmtId="0" fontId="63" fillId="15" borderId="1" applyNumberFormat="0" applyBorder="0" applyAlignment="0" applyProtection="0"/>
    <xf numFmtId="43" fontId="16" fillId="0" borderId="1" applyFont="0" applyFill="0" applyBorder="0" applyAlignment="0" applyProtection="0"/>
    <xf numFmtId="44" fontId="63" fillId="0" borderId="1" applyFont="0" applyFill="0" applyBorder="0" applyAlignment="0" applyProtection="0"/>
    <xf numFmtId="44" fontId="16" fillId="0" borderId="1" applyFont="0" applyFill="0" applyBorder="0" applyAlignment="0" applyProtection="0"/>
    <xf numFmtId="44" fontId="63" fillId="0" borderId="1" applyFont="0" applyFill="0" applyBorder="0" applyAlignment="0" applyProtection="0"/>
    <xf numFmtId="44" fontId="16" fillId="0" borderId="1" applyFont="0" applyFill="0" applyBorder="0" applyAlignment="0" applyProtection="0"/>
    <xf numFmtId="0" fontId="16" fillId="70" borderId="1" applyNumberFormat="0" applyBorder="0" applyAlignment="0" applyProtection="0"/>
    <xf numFmtId="0" fontId="16" fillId="69" borderId="1" applyNumberFormat="0" applyBorder="0" applyAlignment="0" applyProtection="0"/>
    <xf numFmtId="0" fontId="28" fillId="68" borderId="1" applyNumberFormat="0" applyBorder="0" applyAlignment="0" applyProtection="0"/>
    <xf numFmtId="0" fontId="28" fillId="67" borderId="1" applyNumberFormat="0" applyBorder="0" applyAlignment="0" applyProtection="0"/>
    <xf numFmtId="0" fontId="16" fillId="66" borderId="1" applyNumberFormat="0" applyBorder="0" applyAlignment="0" applyProtection="0"/>
    <xf numFmtId="0" fontId="16" fillId="65" borderId="1" applyNumberFormat="0" applyBorder="0" applyAlignment="0" applyProtection="0"/>
    <xf numFmtId="0" fontId="28" fillId="64" borderId="1" applyNumberFormat="0" applyBorder="0" applyAlignment="0" applyProtection="0"/>
    <xf numFmtId="0" fontId="16" fillId="63" borderId="1" applyNumberFormat="0" applyBorder="0" applyAlignment="0" applyProtection="0"/>
    <xf numFmtId="0" fontId="28" fillId="62" borderId="1" applyNumberFormat="0" applyBorder="0" applyAlignment="0" applyProtection="0"/>
    <xf numFmtId="0" fontId="16" fillId="0" borderId="1"/>
    <xf numFmtId="0" fontId="28" fillId="61" borderId="1" applyNumberFormat="0" applyBorder="0" applyAlignment="0" applyProtection="0"/>
    <xf numFmtId="0" fontId="28" fillId="60" borderId="1" applyNumberFormat="0" applyBorder="0" applyAlignment="0" applyProtection="0"/>
    <xf numFmtId="0" fontId="16" fillId="59" borderId="1" applyNumberFormat="0" applyBorder="0" applyAlignment="0" applyProtection="0"/>
    <xf numFmtId="0" fontId="16" fillId="0" borderId="1"/>
    <xf numFmtId="0" fontId="28" fillId="58" borderId="1" applyNumberFormat="0" applyBorder="0" applyAlignment="0" applyProtection="0"/>
    <xf numFmtId="0" fontId="16" fillId="57" borderId="1" applyNumberFormat="0" applyBorder="0" applyAlignment="0" applyProtection="0"/>
    <xf numFmtId="0" fontId="28" fillId="56" borderId="1" applyNumberFormat="0" applyBorder="0" applyAlignment="0" applyProtection="0"/>
    <xf numFmtId="0" fontId="62" fillId="0" borderId="1" applyNumberFormat="0" applyFill="0" applyBorder="0" applyAlignment="0" applyProtection="0"/>
    <xf numFmtId="0" fontId="27" fillId="0" borderId="1" applyNumberFormat="0" applyFill="0" applyBorder="0" applyAlignment="0" applyProtection="0"/>
    <xf numFmtId="0" fontId="63" fillId="0" borderId="1"/>
    <xf numFmtId="0" fontId="63" fillId="0" borderId="1"/>
    <xf numFmtId="0" fontId="16" fillId="0" borderId="1"/>
    <xf numFmtId="0" fontId="63" fillId="0" borderId="1"/>
    <xf numFmtId="0" fontId="63" fillId="0" borderId="1"/>
    <xf numFmtId="0" fontId="63" fillId="0" borderId="1"/>
    <xf numFmtId="0" fontId="63" fillId="0" borderId="1"/>
    <xf numFmtId="0" fontId="66" fillId="52" borderId="1" applyNumberFormat="0" applyBorder="0" applyAlignment="0" applyProtection="0"/>
    <xf numFmtId="0" fontId="56" fillId="51" borderId="1" applyNumberFormat="0" applyBorder="0" applyAlignment="0" applyProtection="0"/>
    <xf numFmtId="0" fontId="55" fillId="50" borderId="1" applyNumberFormat="0" applyBorder="0" applyAlignment="0" applyProtection="0"/>
    <xf numFmtId="0" fontId="54" fillId="0" borderId="1" applyNumberFormat="0" applyFill="0" applyBorder="0" applyAlignment="0" applyProtection="0"/>
    <xf numFmtId="0" fontId="51" fillId="0" borderId="1" applyNumberFormat="0" applyFill="0" applyBorder="0" applyAlignment="0" applyProtection="0"/>
    <xf numFmtId="0" fontId="16" fillId="0" borderId="1"/>
    <xf numFmtId="0" fontId="63" fillId="34" borderId="8" applyNumberFormat="0" applyFont="0" applyAlignment="0" applyProtection="0"/>
    <xf numFmtId="0" fontId="63" fillId="34" borderId="8" applyNumberFormat="0" applyFont="0" applyAlignment="0" applyProtection="0"/>
    <xf numFmtId="0" fontId="16" fillId="34" borderId="8" applyNumberFormat="0" applyFont="0" applyAlignment="0" applyProtection="0"/>
    <xf numFmtId="9" fontId="16" fillId="0" borderId="1" applyFont="0" applyFill="0" applyBorder="0" applyAlignment="0" applyProtection="0"/>
    <xf numFmtId="9" fontId="63" fillId="0" borderId="1" applyFont="0" applyFill="0" applyBorder="0" applyAlignment="0" applyProtection="0"/>
    <xf numFmtId="0" fontId="65" fillId="0" borderId="9" applyNumberFormat="0" applyFill="0" applyAlignment="0" applyProtection="0"/>
    <xf numFmtId="0" fontId="15" fillId="0" borderId="1"/>
    <xf numFmtId="44" fontId="15" fillId="0" borderId="1" applyFont="0" applyFill="0" applyBorder="0" applyAlignment="0" applyProtection="0"/>
    <xf numFmtId="0" fontId="22" fillId="0" borderId="1"/>
    <xf numFmtId="0" fontId="14" fillId="0" borderId="1"/>
    <xf numFmtId="44" fontId="14" fillId="0" borderId="1" applyFont="0" applyFill="0" applyBorder="0" applyAlignment="0" applyProtection="0"/>
    <xf numFmtId="0" fontId="14" fillId="0" borderId="1"/>
    <xf numFmtId="44" fontId="14" fillId="0" borderId="1" applyFont="0" applyFill="0" applyBorder="0" applyAlignment="0" applyProtection="0"/>
    <xf numFmtId="0" fontId="14" fillId="43" borderId="1" applyNumberFormat="0" applyBorder="0" applyAlignment="0" applyProtection="0"/>
    <xf numFmtId="0" fontId="14" fillId="43" borderId="1" applyNumberFormat="0" applyBorder="0" applyAlignment="0" applyProtection="0"/>
    <xf numFmtId="0" fontId="14" fillId="35" borderId="1" applyNumberFormat="0" applyBorder="0" applyAlignment="0" applyProtection="0"/>
    <xf numFmtId="0" fontId="14" fillId="44" borderId="1" applyNumberFormat="0" applyBorder="0" applyAlignment="0" applyProtection="0"/>
    <xf numFmtId="0" fontId="14" fillId="44" borderId="1" applyNumberFormat="0" applyBorder="0" applyAlignment="0" applyProtection="0"/>
    <xf numFmtId="0" fontId="14" fillId="36" borderId="1" applyNumberFormat="0" applyBorder="0" applyAlignment="0" applyProtection="0"/>
    <xf numFmtId="0" fontId="14" fillId="45" borderId="1" applyNumberFormat="0" applyBorder="0" applyAlignment="0" applyProtection="0"/>
    <xf numFmtId="0" fontId="14" fillId="45" borderId="1" applyNumberFormat="0" applyBorder="0" applyAlignment="0" applyProtection="0"/>
    <xf numFmtId="0" fontId="14" fillId="37" borderId="1" applyNumberFormat="0" applyBorder="0" applyAlignment="0" applyProtection="0"/>
    <xf numFmtId="0" fontId="14" fillId="46" borderId="1" applyNumberFormat="0" applyBorder="0" applyAlignment="0" applyProtection="0"/>
    <xf numFmtId="0" fontId="14" fillId="46" borderId="1" applyNumberFormat="0" applyBorder="0" applyAlignment="0" applyProtection="0"/>
    <xf numFmtId="0" fontId="14" fillId="40" borderId="1" applyNumberFormat="0" applyBorder="0" applyAlignment="0" applyProtection="0"/>
    <xf numFmtId="0" fontId="14" fillId="47" borderId="1" applyNumberFormat="0" applyBorder="0" applyAlignment="0" applyProtection="0"/>
    <xf numFmtId="0" fontId="14" fillId="47" borderId="1" applyNumberFormat="0" applyBorder="0" applyAlignment="0" applyProtection="0"/>
    <xf numFmtId="0" fontId="14" fillId="38" borderId="1" applyNumberFormat="0" applyBorder="0" applyAlignment="0" applyProtection="0"/>
    <xf numFmtId="43" fontId="14" fillId="0" borderId="1" applyFont="0" applyFill="0" applyBorder="0" applyAlignment="0" applyProtection="0"/>
    <xf numFmtId="44" fontId="14" fillId="0" borderId="1" applyFont="0" applyFill="0" applyBorder="0" applyAlignment="0" applyProtection="0"/>
    <xf numFmtId="0" fontId="14" fillId="0" borderId="1"/>
    <xf numFmtId="0" fontId="14" fillId="0" borderId="1"/>
    <xf numFmtId="0" fontId="14" fillId="0" borderId="1"/>
    <xf numFmtId="0" fontId="14" fillId="34" borderId="8" applyNumberFormat="0" applyFont="0" applyAlignment="0" applyProtection="0"/>
    <xf numFmtId="9" fontId="14" fillId="0" borderId="1" applyFont="0" applyFill="0" applyBorder="0" applyAlignment="0" applyProtection="0"/>
    <xf numFmtId="44" fontId="64" fillId="0" borderId="1" applyFont="0" applyFill="0" applyBorder="0" applyAlignment="0" applyProtection="0"/>
    <xf numFmtId="0" fontId="14" fillId="43" borderId="1" applyNumberFormat="0" applyBorder="0" applyAlignment="0" applyProtection="0"/>
    <xf numFmtId="0" fontId="14" fillId="43" borderId="1" applyNumberFormat="0" applyBorder="0" applyAlignment="0" applyProtection="0"/>
    <xf numFmtId="0" fontId="14" fillId="35" borderId="1" applyNumberFormat="0" applyBorder="0" applyAlignment="0" applyProtection="0"/>
    <xf numFmtId="0" fontId="14" fillId="44" borderId="1" applyNumberFormat="0" applyBorder="0" applyAlignment="0" applyProtection="0"/>
    <xf numFmtId="0" fontId="14" fillId="44" borderId="1" applyNumberFormat="0" applyBorder="0" applyAlignment="0" applyProtection="0"/>
    <xf numFmtId="0" fontId="14" fillId="36" borderId="1" applyNumberFormat="0" applyBorder="0" applyAlignment="0" applyProtection="0"/>
    <xf numFmtId="0" fontId="14" fillId="45" borderId="1" applyNumberFormat="0" applyBorder="0" applyAlignment="0" applyProtection="0"/>
    <xf numFmtId="0" fontId="14" fillId="45" borderId="1" applyNumberFormat="0" applyBorder="0" applyAlignment="0" applyProtection="0"/>
    <xf numFmtId="0" fontId="14" fillId="37" borderId="1" applyNumberFormat="0" applyBorder="0" applyAlignment="0" applyProtection="0"/>
    <xf numFmtId="0" fontId="14" fillId="46" borderId="1" applyNumberFormat="0" applyBorder="0" applyAlignment="0" applyProtection="0"/>
    <xf numFmtId="0" fontId="14" fillId="46" borderId="1" applyNumberFormat="0" applyBorder="0" applyAlignment="0" applyProtection="0"/>
    <xf numFmtId="0" fontId="14" fillId="40" borderId="1" applyNumberFormat="0" applyBorder="0" applyAlignment="0" applyProtection="0"/>
    <xf numFmtId="0" fontId="14" fillId="47" borderId="1" applyNumberFormat="0" applyBorder="0" applyAlignment="0" applyProtection="0"/>
    <xf numFmtId="0" fontId="14" fillId="47" borderId="1" applyNumberFormat="0" applyBorder="0" applyAlignment="0" applyProtection="0"/>
    <xf numFmtId="0" fontId="14" fillId="38" borderId="1" applyNumberFormat="0" applyBorder="0" applyAlignment="0" applyProtection="0"/>
    <xf numFmtId="43" fontId="14" fillId="0" borderId="1" applyFont="0" applyFill="0" applyBorder="0" applyAlignment="0" applyProtection="0"/>
    <xf numFmtId="44" fontId="14" fillId="0" borderId="1" applyFont="0" applyFill="0" applyBorder="0" applyAlignment="0" applyProtection="0"/>
    <xf numFmtId="44" fontId="14" fillId="0" borderId="1" applyFont="0" applyFill="0" applyBorder="0" applyAlignment="0" applyProtection="0"/>
    <xf numFmtId="0" fontId="14" fillId="70" borderId="1" applyNumberFormat="0" applyBorder="0" applyAlignment="0" applyProtection="0"/>
    <xf numFmtId="0" fontId="14" fillId="69" borderId="1" applyNumberFormat="0" applyBorder="0" applyAlignment="0" applyProtection="0"/>
    <xf numFmtId="0" fontId="14" fillId="66" borderId="1" applyNumberFormat="0" applyBorder="0" applyAlignment="0" applyProtection="0"/>
    <xf numFmtId="0" fontId="14" fillId="65" borderId="1" applyNumberFormat="0" applyBorder="0" applyAlignment="0" applyProtection="0"/>
    <xf numFmtId="0" fontId="14" fillId="63" borderId="1" applyNumberFormat="0" applyBorder="0" applyAlignment="0" applyProtection="0"/>
    <xf numFmtId="0" fontId="14" fillId="0" borderId="1"/>
    <xf numFmtId="0" fontId="14" fillId="59" borderId="1" applyNumberFormat="0" applyBorder="0" applyAlignment="0" applyProtection="0"/>
    <xf numFmtId="0" fontId="14" fillId="0" borderId="1"/>
    <xf numFmtId="0" fontId="14" fillId="57" borderId="1" applyNumberFormat="0" applyBorder="0" applyAlignment="0" applyProtection="0"/>
    <xf numFmtId="0" fontId="14" fillId="0" borderId="1"/>
    <xf numFmtId="0" fontId="14" fillId="0" borderId="1"/>
    <xf numFmtId="0" fontId="14" fillId="34" borderId="8" applyNumberFormat="0" applyFont="0" applyAlignment="0" applyProtection="0"/>
    <xf numFmtId="9" fontId="14" fillId="0" borderId="1" applyFont="0" applyFill="0" applyBorder="0" applyAlignment="0" applyProtection="0"/>
    <xf numFmtId="0" fontId="13" fillId="0" borderId="1"/>
    <xf numFmtId="44" fontId="13" fillId="0" borderId="1" applyFont="0" applyFill="0" applyBorder="0" applyAlignment="0" applyProtection="0"/>
    <xf numFmtId="0" fontId="12" fillId="0" borderId="1"/>
    <xf numFmtId="0" fontId="11" fillId="0" borderId="1"/>
    <xf numFmtId="0" fontId="22" fillId="0" borderId="1"/>
    <xf numFmtId="0" fontId="10" fillId="0" borderId="1"/>
    <xf numFmtId="44" fontId="10" fillId="0" borderId="1" applyFont="0" applyFill="0" applyBorder="0" applyAlignment="0" applyProtection="0"/>
    <xf numFmtId="0" fontId="69" fillId="0" borderId="1" applyNumberFormat="0" applyFill="0" applyBorder="0" applyProtection="0">
      <alignment vertical="top" wrapText="1"/>
    </xf>
    <xf numFmtId="0" fontId="10" fillId="34" borderId="8" applyNumberFormat="0" applyFont="0" applyAlignment="0" applyProtection="0"/>
    <xf numFmtId="0" fontId="10" fillId="35" borderId="1" applyNumberFormat="0" applyBorder="0" applyAlignment="0" applyProtection="0"/>
    <xf numFmtId="0" fontId="10" fillId="57" borderId="1" applyNumberFormat="0" applyBorder="0" applyAlignment="0" applyProtection="0"/>
    <xf numFmtId="0" fontId="10" fillId="36" borderId="1" applyNumberFormat="0" applyBorder="0" applyAlignment="0" applyProtection="0"/>
    <xf numFmtId="0" fontId="10" fillId="59" borderId="1" applyNumberFormat="0" applyBorder="0" applyAlignment="0" applyProtection="0"/>
    <xf numFmtId="0" fontId="10" fillId="37" borderId="1" applyNumberFormat="0" applyBorder="0" applyAlignment="0" applyProtection="0"/>
    <xf numFmtId="0" fontId="10" fillId="38" borderId="1" applyNumberFormat="0" applyBorder="0" applyAlignment="0" applyProtection="0"/>
    <xf numFmtId="0" fontId="10" fillId="40" borderId="1" applyNumberFormat="0" applyBorder="0" applyAlignment="0" applyProtection="0"/>
    <xf numFmtId="0" fontId="10" fillId="63" borderId="1" applyNumberFormat="0" applyBorder="0" applyAlignment="0" applyProtection="0"/>
    <xf numFmtId="0" fontId="10" fillId="65" borderId="1" applyNumberFormat="0" applyBorder="0" applyAlignment="0" applyProtection="0"/>
    <xf numFmtId="0" fontId="10" fillId="66" borderId="1" applyNumberFormat="0" applyBorder="0" applyAlignment="0" applyProtection="0"/>
    <xf numFmtId="0" fontId="10" fillId="69" borderId="1" applyNumberFormat="0" applyBorder="0" applyAlignment="0" applyProtection="0"/>
    <xf numFmtId="0" fontId="10" fillId="70" borderId="1" applyNumberFormat="0" applyBorder="0" applyAlignment="0" applyProtection="0"/>
    <xf numFmtId="0" fontId="70" fillId="0" borderId="1"/>
    <xf numFmtId="0" fontId="17" fillId="0" borderId="1" applyNumberFormat="0" applyFill="0" applyBorder="0" applyProtection="0">
      <alignment vertical="top" wrapText="1"/>
    </xf>
    <xf numFmtId="0" fontId="9" fillId="0" borderId="1"/>
    <xf numFmtId="44" fontId="9" fillId="0" borderId="1" applyFont="0" applyFill="0" applyBorder="0" applyAlignment="0" applyProtection="0"/>
    <xf numFmtId="0" fontId="9" fillId="43" borderId="1" applyNumberFormat="0" applyBorder="0" applyAlignment="0" applyProtection="0"/>
    <xf numFmtId="0" fontId="9" fillId="43" borderId="1" applyNumberFormat="0" applyBorder="0" applyAlignment="0" applyProtection="0"/>
    <xf numFmtId="0" fontId="9" fillId="35" borderId="1" applyNumberFormat="0" applyBorder="0" applyAlignment="0" applyProtection="0"/>
    <xf numFmtId="0" fontId="9" fillId="44" borderId="1" applyNumberFormat="0" applyBorder="0" applyAlignment="0" applyProtection="0"/>
    <xf numFmtId="0" fontId="9" fillId="44" borderId="1" applyNumberFormat="0" applyBorder="0" applyAlignment="0" applyProtection="0"/>
    <xf numFmtId="0" fontId="9" fillId="36" borderId="1" applyNumberFormat="0" applyBorder="0" applyAlignment="0" applyProtection="0"/>
    <xf numFmtId="0" fontId="9" fillId="45" borderId="1" applyNumberFormat="0" applyBorder="0" applyAlignment="0" applyProtection="0"/>
    <xf numFmtId="0" fontId="9" fillId="45" borderId="1" applyNumberFormat="0" applyBorder="0" applyAlignment="0" applyProtection="0"/>
    <xf numFmtId="0" fontId="9" fillId="37" borderId="1" applyNumberFormat="0" applyBorder="0" applyAlignment="0" applyProtection="0"/>
    <xf numFmtId="0" fontId="9" fillId="46" borderId="1" applyNumberFormat="0" applyBorder="0" applyAlignment="0" applyProtection="0"/>
    <xf numFmtId="0" fontId="9" fillId="46" borderId="1" applyNumberFormat="0" applyBorder="0" applyAlignment="0" applyProtection="0"/>
    <xf numFmtId="0" fontId="9" fillId="40" borderId="1" applyNumberFormat="0" applyBorder="0" applyAlignment="0" applyProtection="0"/>
    <xf numFmtId="0" fontId="9" fillId="47" borderId="1" applyNumberFormat="0" applyBorder="0" applyAlignment="0" applyProtection="0"/>
    <xf numFmtId="0" fontId="9" fillId="47" borderId="1" applyNumberFormat="0" applyBorder="0" applyAlignment="0" applyProtection="0"/>
    <xf numFmtId="0" fontId="9" fillId="38" borderId="1" applyNumberFormat="0" applyBorder="0" applyAlignment="0" applyProtection="0"/>
    <xf numFmtId="43" fontId="9" fillId="0" borderId="1" applyFont="0" applyFill="0" applyBorder="0" applyAlignment="0" applyProtection="0"/>
    <xf numFmtId="44" fontId="9" fillId="0" borderId="1" applyFont="0" applyFill="0" applyBorder="0" applyAlignment="0" applyProtection="0"/>
    <xf numFmtId="0" fontId="9" fillId="0" borderId="1"/>
    <xf numFmtId="0" fontId="9" fillId="0" borderId="1"/>
    <xf numFmtId="0" fontId="9" fillId="0" borderId="1"/>
    <xf numFmtId="0" fontId="9" fillId="34" borderId="8" applyNumberFormat="0" applyFont="0" applyAlignment="0" applyProtection="0"/>
    <xf numFmtId="9" fontId="9" fillId="0" borderId="1" applyFont="0" applyFill="0" applyBorder="0" applyAlignment="0" applyProtection="0"/>
    <xf numFmtId="44" fontId="17" fillId="0" borderId="1" applyFont="0" applyFill="0" applyBorder="0" applyAlignment="0" applyProtection="0"/>
    <xf numFmtId="0" fontId="17" fillId="0" borderId="1" applyNumberFormat="0" applyFill="0" applyBorder="0" applyProtection="0">
      <alignment vertical="top" wrapText="1"/>
    </xf>
    <xf numFmtId="0" fontId="19" fillId="4" borderId="1" applyNumberFormat="0" applyBorder="0" applyAlignment="0" applyProtection="0"/>
    <xf numFmtId="0" fontId="9" fillId="43" borderId="1" applyNumberFormat="0" applyBorder="0" applyAlignment="0" applyProtection="0"/>
    <xf numFmtId="0" fontId="19" fillId="4" borderId="1" applyNumberFormat="0" applyBorder="0" applyAlignment="0" applyProtection="0"/>
    <xf numFmtId="0" fontId="9" fillId="43" borderId="1" applyNumberFormat="0" applyBorder="0" applyAlignment="0" applyProtection="0"/>
    <xf numFmtId="0" fontId="9" fillId="35" borderId="1" applyNumberFormat="0" applyBorder="0" applyAlignment="0" applyProtection="0"/>
    <xf numFmtId="0" fontId="19" fillId="5" borderId="1" applyNumberFormat="0" applyBorder="0" applyAlignment="0" applyProtection="0"/>
    <xf numFmtId="0" fontId="9" fillId="44" borderId="1" applyNumberFormat="0" applyBorder="0" applyAlignment="0" applyProtection="0"/>
    <xf numFmtId="0" fontId="19" fillId="5" borderId="1" applyNumberFormat="0" applyBorder="0" applyAlignment="0" applyProtection="0"/>
    <xf numFmtId="0" fontId="9" fillId="44" borderId="1" applyNumberFormat="0" applyBorder="0" applyAlignment="0" applyProtection="0"/>
    <xf numFmtId="0" fontId="9" fillId="36" borderId="1" applyNumberFormat="0" applyBorder="0" applyAlignment="0" applyProtection="0"/>
    <xf numFmtId="0" fontId="19" fillId="6" borderId="1" applyNumberFormat="0" applyBorder="0" applyAlignment="0" applyProtection="0"/>
    <xf numFmtId="0" fontId="9" fillId="45" borderId="1" applyNumberFormat="0" applyBorder="0" applyAlignment="0" applyProtection="0"/>
    <xf numFmtId="0" fontId="19" fillId="6" borderId="1" applyNumberFormat="0" applyBorder="0" applyAlignment="0" applyProtection="0"/>
    <xf numFmtId="0" fontId="9" fillId="45" borderId="1" applyNumberFormat="0" applyBorder="0" applyAlignment="0" applyProtection="0"/>
    <xf numFmtId="0" fontId="9" fillId="37" borderId="1" applyNumberFormat="0" applyBorder="0" applyAlignment="0" applyProtection="0"/>
    <xf numFmtId="0" fontId="19" fillId="7" borderId="1" applyNumberFormat="0" applyBorder="0" applyAlignment="0" applyProtection="0"/>
    <xf numFmtId="0" fontId="9" fillId="46" borderId="1" applyNumberFormat="0" applyBorder="0" applyAlignment="0" applyProtection="0"/>
    <xf numFmtId="0" fontId="19" fillId="7" borderId="1" applyNumberFormat="0" applyBorder="0" applyAlignment="0" applyProtection="0"/>
    <xf numFmtId="0" fontId="9" fillId="46" borderId="1" applyNumberFormat="0" applyBorder="0" applyAlignment="0" applyProtection="0"/>
    <xf numFmtId="0" fontId="9" fillId="40" borderId="1" applyNumberFormat="0" applyBorder="0" applyAlignment="0" applyProtection="0"/>
    <xf numFmtId="0" fontId="19" fillId="8" borderId="1" applyNumberFormat="0" applyBorder="0" applyAlignment="0" applyProtection="0"/>
    <xf numFmtId="0" fontId="19" fillId="9" borderId="1" applyNumberFormat="0" applyBorder="0" applyAlignment="0" applyProtection="0"/>
    <xf numFmtId="0" fontId="19" fillId="10" borderId="1" applyNumberFormat="0" applyBorder="0" applyAlignment="0" applyProtection="0"/>
    <xf numFmtId="0" fontId="19" fillId="11" borderId="1" applyNumberFormat="0" applyBorder="0" applyAlignment="0" applyProtection="0"/>
    <xf numFmtId="0" fontId="19" fillId="12" borderId="1" applyNumberFormat="0" applyBorder="0" applyAlignment="0" applyProtection="0"/>
    <xf numFmtId="0" fontId="9" fillId="47" borderId="1" applyNumberFormat="0" applyBorder="0" applyAlignment="0" applyProtection="0"/>
    <xf numFmtId="0" fontId="19" fillId="12" borderId="1" applyNumberFormat="0" applyBorder="0" applyAlignment="0" applyProtection="0"/>
    <xf numFmtId="0" fontId="9" fillId="47" borderId="1" applyNumberFormat="0" applyBorder="0" applyAlignment="0" applyProtection="0"/>
    <xf numFmtId="0" fontId="9" fillId="38" borderId="1" applyNumberFormat="0" applyBorder="0" applyAlignment="0" applyProtection="0"/>
    <xf numFmtId="0" fontId="19" fillId="13" borderId="1" applyNumberFormat="0" applyBorder="0" applyAlignment="0" applyProtection="0"/>
    <xf numFmtId="0" fontId="19" fillId="14" borderId="1" applyNumberFormat="0" applyBorder="0" applyAlignment="0" applyProtection="0"/>
    <xf numFmtId="0" fontId="19" fillId="15" borderId="1" applyNumberFormat="0" applyBorder="0" applyAlignment="0" applyProtection="0"/>
    <xf numFmtId="43" fontId="9" fillId="0" borderId="1" applyFont="0" applyFill="0" applyBorder="0" applyAlignment="0" applyProtection="0"/>
    <xf numFmtId="44" fontId="19" fillId="0" borderId="1" applyFont="0" applyFill="0" applyBorder="0" applyAlignment="0" applyProtection="0"/>
    <xf numFmtId="44" fontId="9" fillId="0" borderId="1" applyFont="0" applyFill="0" applyBorder="0" applyAlignment="0" applyProtection="0"/>
    <xf numFmtId="44" fontId="19" fillId="0" borderId="1" applyFont="0" applyFill="0" applyBorder="0" applyAlignment="0" applyProtection="0"/>
    <xf numFmtId="44" fontId="9" fillId="0" borderId="1" applyFont="0" applyFill="0" applyBorder="0" applyAlignment="0" applyProtection="0"/>
    <xf numFmtId="0" fontId="9" fillId="70" borderId="1" applyNumberFormat="0" applyBorder="0" applyAlignment="0" applyProtection="0"/>
    <xf numFmtId="0" fontId="9" fillId="69" borderId="1" applyNumberFormat="0" applyBorder="0" applyAlignment="0" applyProtection="0"/>
    <xf numFmtId="0" fontId="9" fillId="66" borderId="1" applyNumberFormat="0" applyBorder="0" applyAlignment="0" applyProtection="0"/>
    <xf numFmtId="0" fontId="9" fillId="65" borderId="1" applyNumberFormat="0" applyBorder="0" applyAlignment="0" applyProtection="0"/>
    <xf numFmtId="0" fontId="9" fillId="63" borderId="1" applyNumberFormat="0" applyBorder="0" applyAlignment="0" applyProtection="0"/>
    <xf numFmtId="0" fontId="9" fillId="0" borderId="1"/>
    <xf numFmtId="0" fontId="9" fillId="59" borderId="1" applyNumberFormat="0" applyBorder="0" applyAlignment="0" applyProtection="0"/>
    <xf numFmtId="0" fontId="9" fillId="0" borderId="1"/>
    <xf numFmtId="0" fontId="9" fillId="57" borderId="1" applyNumberFormat="0" applyBorder="0" applyAlignment="0" applyProtection="0"/>
    <xf numFmtId="0" fontId="19" fillId="0" borderId="1"/>
    <xf numFmtId="0" fontId="19" fillId="0" borderId="1"/>
    <xf numFmtId="0" fontId="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9" fillId="0" borderId="1"/>
    <xf numFmtId="0" fontId="19" fillId="34" borderId="8" applyNumberFormat="0" applyFont="0" applyAlignment="0" applyProtection="0"/>
    <xf numFmtId="0" fontId="19" fillId="34" borderId="8" applyNumberFormat="0" applyFont="0" applyAlignment="0" applyProtection="0"/>
    <xf numFmtId="0" fontId="9" fillId="34" borderId="8" applyNumberFormat="0" applyFont="0" applyAlignment="0" applyProtection="0"/>
    <xf numFmtId="9" fontId="9" fillId="0" borderId="1" applyFont="0" applyFill="0" applyBorder="0" applyAlignment="0" applyProtection="0"/>
    <xf numFmtId="9" fontId="19" fillId="0" borderId="1" applyFont="0" applyFill="0" applyBorder="0" applyAlignment="0" applyProtection="0"/>
    <xf numFmtId="0" fontId="21" fillId="0" borderId="9" applyNumberFormat="0" applyFill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43" borderId="1" applyNumberFormat="0" applyBorder="0" applyAlignment="0" applyProtection="0"/>
    <xf numFmtId="0" fontId="9" fillId="43" borderId="1" applyNumberFormat="0" applyBorder="0" applyAlignment="0" applyProtection="0"/>
    <xf numFmtId="0" fontId="9" fillId="35" borderId="1" applyNumberFormat="0" applyBorder="0" applyAlignment="0" applyProtection="0"/>
    <xf numFmtId="0" fontId="9" fillId="44" borderId="1" applyNumberFormat="0" applyBorder="0" applyAlignment="0" applyProtection="0"/>
    <xf numFmtId="0" fontId="9" fillId="44" borderId="1" applyNumberFormat="0" applyBorder="0" applyAlignment="0" applyProtection="0"/>
    <xf numFmtId="0" fontId="9" fillId="36" borderId="1" applyNumberFormat="0" applyBorder="0" applyAlignment="0" applyProtection="0"/>
    <xf numFmtId="0" fontId="9" fillId="45" borderId="1" applyNumberFormat="0" applyBorder="0" applyAlignment="0" applyProtection="0"/>
    <xf numFmtId="0" fontId="9" fillId="45" borderId="1" applyNumberFormat="0" applyBorder="0" applyAlignment="0" applyProtection="0"/>
    <xf numFmtId="0" fontId="9" fillId="37" borderId="1" applyNumberFormat="0" applyBorder="0" applyAlignment="0" applyProtection="0"/>
    <xf numFmtId="0" fontId="9" fillId="46" borderId="1" applyNumberFormat="0" applyBorder="0" applyAlignment="0" applyProtection="0"/>
    <xf numFmtId="0" fontId="9" fillId="46" borderId="1" applyNumberFormat="0" applyBorder="0" applyAlignment="0" applyProtection="0"/>
    <xf numFmtId="0" fontId="9" fillId="40" borderId="1" applyNumberFormat="0" applyBorder="0" applyAlignment="0" applyProtection="0"/>
    <xf numFmtId="0" fontId="9" fillId="47" borderId="1" applyNumberFormat="0" applyBorder="0" applyAlignment="0" applyProtection="0"/>
    <xf numFmtId="0" fontId="9" fillId="47" borderId="1" applyNumberFormat="0" applyBorder="0" applyAlignment="0" applyProtection="0"/>
    <xf numFmtId="0" fontId="9" fillId="38" borderId="1" applyNumberFormat="0" applyBorder="0" applyAlignment="0" applyProtection="0"/>
    <xf numFmtId="43" fontId="9" fillId="0" borderId="1" applyFont="0" applyFill="0" applyBorder="0" applyAlignment="0" applyProtection="0"/>
    <xf numFmtId="44" fontId="9" fillId="0" borderId="1" applyFont="0" applyFill="0" applyBorder="0" applyAlignment="0" applyProtection="0"/>
    <xf numFmtId="0" fontId="9" fillId="0" borderId="1"/>
    <xf numFmtId="0" fontId="9" fillId="0" borderId="1"/>
    <xf numFmtId="0" fontId="9" fillId="0" borderId="1"/>
    <xf numFmtId="0" fontId="9" fillId="34" borderId="8" applyNumberFormat="0" applyFont="0" applyAlignment="0" applyProtection="0"/>
    <xf numFmtId="9" fontId="9" fillId="0" borderId="1" applyFont="0" applyFill="0" applyBorder="0" applyAlignment="0" applyProtection="0"/>
    <xf numFmtId="44" fontId="17" fillId="0" borderId="1" applyFont="0" applyFill="0" applyBorder="0" applyAlignment="0" applyProtection="0"/>
    <xf numFmtId="0" fontId="9" fillId="43" borderId="1" applyNumberFormat="0" applyBorder="0" applyAlignment="0" applyProtection="0"/>
    <xf numFmtId="0" fontId="9" fillId="43" borderId="1" applyNumberFormat="0" applyBorder="0" applyAlignment="0" applyProtection="0"/>
    <xf numFmtId="0" fontId="9" fillId="35" borderId="1" applyNumberFormat="0" applyBorder="0" applyAlignment="0" applyProtection="0"/>
    <xf numFmtId="0" fontId="9" fillId="44" borderId="1" applyNumberFormat="0" applyBorder="0" applyAlignment="0" applyProtection="0"/>
    <xf numFmtId="0" fontId="9" fillId="44" borderId="1" applyNumberFormat="0" applyBorder="0" applyAlignment="0" applyProtection="0"/>
    <xf numFmtId="0" fontId="9" fillId="36" borderId="1" applyNumberFormat="0" applyBorder="0" applyAlignment="0" applyProtection="0"/>
    <xf numFmtId="0" fontId="9" fillId="45" borderId="1" applyNumberFormat="0" applyBorder="0" applyAlignment="0" applyProtection="0"/>
    <xf numFmtId="0" fontId="9" fillId="45" borderId="1" applyNumberFormat="0" applyBorder="0" applyAlignment="0" applyProtection="0"/>
    <xf numFmtId="0" fontId="9" fillId="37" borderId="1" applyNumberFormat="0" applyBorder="0" applyAlignment="0" applyProtection="0"/>
    <xf numFmtId="0" fontId="9" fillId="46" borderId="1" applyNumberFormat="0" applyBorder="0" applyAlignment="0" applyProtection="0"/>
    <xf numFmtId="0" fontId="9" fillId="46" borderId="1" applyNumberFormat="0" applyBorder="0" applyAlignment="0" applyProtection="0"/>
    <xf numFmtId="0" fontId="9" fillId="40" borderId="1" applyNumberFormat="0" applyBorder="0" applyAlignment="0" applyProtection="0"/>
    <xf numFmtId="0" fontId="9" fillId="47" borderId="1" applyNumberFormat="0" applyBorder="0" applyAlignment="0" applyProtection="0"/>
    <xf numFmtId="0" fontId="9" fillId="47" borderId="1" applyNumberFormat="0" applyBorder="0" applyAlignment="0" applyProtection="0"/>
    <xf numFmtId="0" fontId="9" fillId="38" borderId="1" applyNumberFormat="0" applyBorder="0" applyAlignment="0" applyProtection="0"/>
    <xf numFmtId="43" fontId="9" fillId="0" borderId="1" applyFont="0" applyFill="0" applyBorder="0" applyAlignment="0" applyProtection="0"/>
    <xf numFmtId="44" fontId="9" fillId="0" borderId="1" applyFont="0" applyFill="0" applyBorder="0" applyAlignment="0" applyProtection="0"/>
    <xf numFmtId="44" fontId="9" fillId="0" borderId="1" applyFont="0" applyFill="0" applyBorder="0" applyAlignment="0" applyProtection="0"/>
    <xf numFmtId="0" fontId="9" fillId="70" borderId="1" applyNumberFormat="0" applyBorder="0" applyAlignment="0" applyProtection="0"/>
    <xf numFmtId="0" fontId="9" fillId="69" borderId="1" applyNumberFormat="0" applyBorder="0" applyAlignment="0" applyProtection="0"/>
    <xf numFmtId="0" fontId="9" fillId="66" borderId="1" applyNumberFormat="0" applyBorder="0" applyAlignment="0" applyProtection="0"/>
    <xf numFmtId="0" fontId="9" fillId="65" borderId="1" applyNumberFormat="0" applyBorder="0" applyAlignment="0" applyProtection="0"/>
    <xf numFmtId="0" fontId="9" fillId="63" borderId="1" applyNumberFormat="0" applyBorder="0" applyAlignment="0" applyProtection="0"/>
    <xf numFmtId="0" fontId="9" fillId="0" borderId="1"/>
    <xf numFmtId="0" fontId="9" fillId="59" borderId="1" applyNumberFormat="0" applyBorder="0" applyAlignment="0" applyProtection="0"/>
    <xf numFmtId="0" fontId="9" fillId="0" borderId="1"/>
    <xf numFmtId="0" fontId="9" fillId="57" borderId="1" applyNumberFormat="0" applyBorder="0" applyAlignment="0" applyProtection="0"/>
    <xf numFmtId="0" fontId="9" fillId="0" borderId="1"/>
    <xf numFmtId="0" fontId="9" fillId="0" borderId="1"/>
    <xf numFmtId="0" fontId="9" fillId="34" borderId="8" applyNumberFormat="0" applyFont="0" applyAlignment="0" applyProtection="0"/>
    <xf numFmtId="9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0" fontId="9" fillId="0" borderId="1"/>
    <xf numFmtId="9" fontId="17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17" fillId="0" borderId="1" applyNumberFormat="0" applyFill="0" applyBorder="0" applyProtection="0">
      <alignment vertical="top" wrapText="1"/>
    </xf>
    <xf numFmtId="0" fontId="9" fillId="34" borderId="8" applyNumberFormat="0" applyFont="0" applyAlignment="0" applyProtection="0"/>
    <xf numFmtId="0" fontId="9" fillId="35" borderId="1" applyNumberFormat="0" applyBorder="0" applyAlignment="0" applyProtection="0"/>
    <xf numFmtId="0" fontId="9" fillId="57" borderId="1" applyNumberFormat="0" applyBorder="0" applyAlignment="0" applyProtection="0"/>
    <xf numFmtId="0" fontId="9" fillId="36" borderId="1" applyNumberFormat="0" applyBorder="0" applyAlignment="0" applyProtection="0"/>
    <xf numFmtId="0" fontId="9" fillId="59" borderId="1" applyNumberFormat="0" applyBorder="0" applyAlignment="0" applyProtection="0"/>
    <xf numFmtId="0" fontId="9" fillId="37" borderId="1" applyNumberFormat="0" applyBorder="0" applyAlignment="0" applyProtection="0"/>
    <xf numFmtId="0" fontId="9" fillId="38" borderId="1" applyNumberFormat="0" applyBorder="0" applyAlignment="0" applyProtection="0"/>
    <xf numFmtId="0" fontId="9" fillId="40" borderId="1" applyNumberFormat="0" applyBorder="0" applyAlignment="0" applyProtection="0"/>
    <xf numFmtId="0" fontId="9" fillId="63" borderId="1" applyNumberFormat="0" applyBorder="0" applyAlignment="0" applyProtection="0"/>
    <xf numFmtId="0" fontId="9" fillId="65" borderId="1" applyNumberFormat="0" applyBorder="0" applyAlignment="0" applyProtection="0"/>
    <xf numFmtId="0" fontId="9" fillId="66" borderId="1" applyNumberFormat="0" applyBorder="0" applyAlignment="0" applyProtection="0"/>
    <xf numFmtId="0" fontId="9" fillId="69" borderId="1" applyNumberFormat="0" applyBorder="0" applyAlignment="0" applyProtection="0"/>
    <xf numFmtId="0" fontId="9" fillId="70" borderId="1" applyNumberFormat="0" applyBorder="0" applyAlignment="0" applyProtection="0"/>
    <xf numFmtId="0" fontId="73" fillId="0" borderId="1" applyNumberFormat="0" applyFill="0" applyBorder="0" applyProtection="0">
      <alignment vertical="top" wrapText="1"/>
    </xf>
    <xf numFmtId="0" fontId="8" fillId="0" borderId="1"/>
    <xf numFmtId="44" fontId="8" fillId="0" borderId="1" applyFont="0" applyFill="0" applyBorder="0" applyAlignment="0" applyProtection="0"/>
    <xf numFmtId="0" fontId="8" fillId="34" borderId="8" applyNumberFormat="0" applyFont="0" applyAlignment="0" applyProtection="0"/>
    <xf numFmtId="0" fontId="8" fillId="35" borderId="1" applyNumberFormat="0" applyBorder="0" applyAlignment="0" applyProtection="0"/>
    <xf numFmtId="0" fontId="8" fillId="57" borderId="1" applyNumberFormat="0" applyBorder="0" applyAlignment="0" applyProtection="0"/>
    <xf numFmtId="0" fontId="8" fillId="36" borderId="1" applyNumberFormat="0" applyBorder="0" applyAlignment="0" applyProtection="0"/>
    <xf numFmtId="0" fontId="8" fillId="59" borderId="1" applyNumberFormat="0" applyBorder="0" applyAlignment="0" applyProtection="0"/>
    <xf numFmtId="0" fontId="8" fillId="37" borderId="1" applyNumberFormat="0" applyBorder="0" applyAlignment="0" applyProtection="0"/>
    <xf numFmtId="0" fontId="8" fillId="38" borderId="1" applyNumberFormat="0" applyBorder="0" applyAlignment="0" applyProtection="0"/>
    <xf numFmtId="0" fontId="8" fillId="40" borderId="1" applyNumberFormat="0" applyBorder="0" applyAlignment="0" applyProtection="0"/>
    <xf numFmtId="0" fontId="8" fillId="63" borderId="1" applyNumberFormat="0" applyBorder="0" applyAlignment="0" applyProtection="0"/>
    <xf numFmtId="0" fontId="8" fillId="65" borderId="1" applyNumberFormat="0" applyBorder="0" applyAlignment="0" applyProtection="0"/>
    <xf numFmtId="0" fontId="8" fillId="66" borderId="1" applyNumberFormat="0" applyBorder="0" applyAlignment="0" applyProtection="0"/>
    <xf numFmtId="0" fontId="8" fillId="69" borderId="1" applyNumberFormat="0" applyBorder="0" applyAlignment="0" applyProtection="0"/>
    <xf numFmtId="0" fontId="8" fillId="70" borderId="1" applyNumberFormat="0" applyBorder="0" applyAlignment="0" applyProtection="0"/>
    <xf numFmtId="0" fontId="76" fillId="0" borderId="1" applyNumberForma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6" fillId="0" borderId="1"/>
    <xf numFmtId="0" fontId="6" fillId="34" borderId="8" applyNumberFormat="0" applyFont="0" applyAlignment="0" applyProtection="0"/>
    <xf numFmtId="0" fontId="6" fillId="35" borderId="1" applyNumberFormat="0" applyBorder="0" applyAlignment="0" applyProtection="0"/>
    <xf numFmtId="0" fontId="6" fillId="57" borderId="1" applyNumberFormat="0" applyBorder="0" applyAlignment="0" applyProtection="0"/>
    <xf numFmtId="0" fontId="6" fillId="36" borderId="1" applyNumberFormat="0" applyBorder="0" applyAlignment="0" applyProtection="0"/>
    <xf numFmtId="0" fontId="6" fillId="59" borderId="1" applyNumberFormat="0" applyBorder="0" applyAlignment="0" applyProtection="0"/>
    <xf numFmtId="0" fontId="6" fillId="37" borderId="1" applyNumberFormat="0" applyBorder="0" applyAlignment="0" applyProtection="0"/>
    <xf numFmtId="0" fontId="6" fillId="38" borderId="1" applyNumberFormat="0" applyBorder="0" applyAlignment="0" applyProtection="0"/>
    <xf numFmtId="0" fontId="6" fillId="40" borderId="1" applyNumberFormat="0" applyBorder="0" applyAlignment="0" applyProtection="0"/>
    <xf numFmtId="0" fontId="6" fillId="63" borderId="1" applyNumberFormat="0" applyBorder="0" applyAlignment="0" applyProtection="0"/>
    <xf numFmtId="0" fontId="6" fillId="65" borderId="1" applyNumberFormat="0" applyBorder="0" applyAlignment="0" applyProtection="0"/>
    <xf numFmtId="0" fontId="6" fillId="66" borderId="1" applyNumberFormat="0" applyBorder="0" applyAlignment="0" applyProtection="0"/>
    <xf numFmtId="0" fontId="6" fillId="69" borderId="1" applyNumberFormat="0" applyBorder="0" applyAlignment="0" applyProtection="0"/>
    <xf numFmtId="0" fontId="6" fillId="70" borderId="1" applyNumberFormat="0" applyBorder="0" applyAlignment="0" applyProtection="0"/>
    <xf numFmtId="44" fontId="6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70" fillId="0" borderId="1" applyFont="0" applyFill="0" applyBorder="0" applyAlignment="0" applyProtection="0"/>
    <xf numFmtId="0" fontId="4" fillId="0" borderId="1"/>
    <xf numFmtId="0" fontId="93" fillId="0" borderId="1" applyNumberFormat="0" applyFill="0" applyBorder="0" applyProtection="0">
      <alignment vertical="top" wrapText="1"/>
    </xf>
    <xf numFmtId="0" fontId="96" fillId="0" borderId="1" applyNumberFormat="0" applyFill="0" applyBorder="0" applyProtection="0">
      <alignment vertical="top" wrapText="1"/>
    </xf>
    <xf numFmtId="0" fontId="3" fillId="0" borderId="1"/>
    <xf numFmtId="44" fontId="3" fillId="0" borderId="1" applyFont="0" applyFill="0" applyBorder="0" applyAlignment="0" applyProtection="0"/>
    <xf numFmtId="0" fontId="3" fillId="43" borderId="1" applyNumberFormat="0" applyBorder="0" applyAlignment="0" applyProtection="0"/>
    <xf numFmtId="0" fontId="3" fillId="43" borderId="1" applyNumberFormat="0" applyBorder="0" applyAlignment="0" applyProtection="0"/>
    <xf numFmtId="0" fontId="3" fillId="35" borderId="1" applyNumberFormat="0" applyBorder="0" applyAlignment="0" applyProtection="0"/>
    <xf numFmtId="0" fontId="3" fillId="44" borderId="1" applyNumberFormat="0" applyBorder="0" applyAlignment="0" applyProtection="0"/>
    <xf numFmtId="0" fontId="3" fillId="44" borderId="1" applyNumberFormat="0" applyBorder="0" applyAlignment="0" applyProtection="0"/>
    <xf numFmtId="0" fontId="3" fillId="36" borderId="1" applyNumberFormat="0" applyBorder="0" applyAlignment="0" applyProtection="0"/>
    <xf numFmtId="0" fontId="3" fillId="45" borderId="1" applyNumberFormat="0" applyBorder="0" applyAlignment="0" applyProtection="0"/>
    <xf numFmtId="0" fontId="3" fillId="45" borderId="1" applyNumberFormat="0" applyBorder="0" applyAlignment="0" applyProtection="0"/>
    <xf numFmtId="0" fontId="3" fillId="37" borderId="1" applyNumberFormat="0" applyBorder="0" applyAlignment="0" applyProtection="0"/>
    <xf numFmtId="0" fontId="3" fillId="46" borderId="1" applyNumberFormat="0" applyBorder="0" applyAlignment="0" applyProtection="0"/>
    <xf numFmtId="0" fontId="3" fillId="46" borderId="1" applyNumberFormat="0" applyBorder="0" applyAlignment="0" applyProtection="0"/>
    <xf numFmtId="0" fontId="3" fillId="40" borderId="1" applyNumberFormat="0" applyBorder="0" applyAlignment="0" applyProtection="0"/>
    <xf numFmtId="0" fontId="3" fillId="47" borderId="1" applyNumberFormat="0" applyBorder="0" applyAlignment="0" applyProtection="0"/>
    <xf numFmtId="0" fontId="3" fillId="47" borderId="1" applyNumberFormat="0" applyBorder="0" applyAlignment="0" applyProtection="0"/>
    <xf numFmtId="0" fontId="3" fillId="38" borderId="1" applyNumberFormat="0" applyBorder="0" applyAlignment="0" applyProtection="0"/>
    <xf numFmtId="43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0" fontId="3" fillId="0" borderId="1"/>
    <xf numFmtId="0" fontId="3" fillId="0" borderId="1"/>
    <xf numFmtId="0" fontId="3" fillId="0" borderId="1"/>
    <xf numFmtId="0" fontId="3" fillId="34" borderId="8" applyNumberFormat="0" applyFont="0" applyAlignment="0" applyProtection="0"/>
    <xf numFmtId="9" fontId="3" fillId="0" borderId="1" applyFont="0" applyFill="0" applyBorder="0" applyAlignment="0" applyProtection="0"/>
    <xf numFmtId="0" fontId="3" fillId="43" borderId="1" applyNumberFormat="0" applyBorder="0" applyAlignment="0" applyProtection="0"/>
    <xf numFmtId="0" fontId="3" fillId="43" borderId="1" applyNumberFormat="0" applyBorder="0" applyAlignment="0" applyProtection="0"/>
    <xf numFmtId="0" fontId="3" fillId="35" borderId="1" applyNumberFormat="0" applyBorder="0" applyAlignment="0" applyProtection="0"/>
    <xf numFmtId="0" fontId="3" fillId="44" borderId="1" applyNumberFormat="0" applyBorder="0" applyAlignment="0" applyProtection="0"/>
    <xf numFmtId="0" fontId="3" fillId="44" borderId="1" applyNumberFormat="0" applyBorder="0" applyAlignment="0" applyProtection="0"/>
    <xf numFmtId="0" fontId="3" fillId="36" borderId="1" applyNumberFormat="0" applyBorder="0" applyAlignment="0" applyProtection="0"/>
    <xf numFmtId="0" fontId="3" fillId="45" borderId="1" applyNumberFormat="0" applyBorder="0" applyAlignment="0" applyProtection="0"/>
    <xf numFmtId="0" fontId="3" fillId="45" borderId="1" applyNumberFormat="0" applyBorder="0" applyAlignment="0" applyProtection="0"/>
    <xf numFmtId="0" fontId="3" fillId="37" borderId="1" applyNumberFormat="0" applyBorder="0" applyAlignment="0" applyProtection="0"/>
    <xf numFmtId="0" fontId="3" fillId="46" borderId="1" applyNumberFormat="0" applyBorder="0" applyAlignment="0" applyProtection="0"/>
    <xf numFmtId="0" fontId="3" fillId="46" borderId="1" applyNumberFormat="0" applyBorder="0" applyAlignment="0" applyProtection="0"/>
    <xf numFmtId="0" fontId="3" fillId="40" borderId="1" applyNumberFormat="0" applyBorder="0" applyAlignment="0" applyProtection="0"/>
    <xf numFmtId="0" fontId="3" fillId="47" borderId="1" applyNumberFormat="0" applyBorder="0" applyAlignment="0" applyProtection="0"/>
    <xf numFmtId="0" fontId="3" fillId="47" borderId="1" applyNumberFormat="0" applyBorder="0" applyAlignment="0" applyProtection="0"/>
    <xf numFmtId="0" fontId="3" fillId="38" borderId="1" applyNumberFormat="0" applyBorder="0" applyAlignment="0" applyProtection="0"/>
    <xf numFmtId="43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0" fontId="3" fillId="70" borderId="1" applyNumberFormat="0" applyBorder="0" applyAlignment="0" applyProtection="0"/>
    <xf numFmtId="0" fontId="3" fillId="69" borderId="1" applyNumberFormat="0" applyBorder="0" applyAlignment="0" applyProtection="0"/>
    <xf numFmtId="0" fontId="3" fillId="66" borderId="1" applyNumberFormat="0" applyBorder="0" applyAlignment="0" applyProtection="0"/>
    <xf numFmtId="0" fontId="3" fillId="65" borderId="1" applyNumberFormat="0" applyBorder="0" applyAlignment="0" applyProtection="0"/>
    <xf numFmtId="0" fontId="3" fillId="63" borderId="1" applyNumberFormat="0" applyBorder="0" applyAlignment="0" applyProtection="0"/>
    <xf numFmtId="0" fontId="3" fillId="0" borderId="1"/>
    <xf numFmtId="0" fontId="3" fillId="59" borderId="1" applyNumberFormat="0" applyBorder="0" applyAlignment="0" applyProtection="0"/>
    <xf numFmtId="0" fontId="3" fillId="0" borderId="1"/>
    <xf numFmtId="0" fontId="3" fillId="57" borderId="1" applyNumberFormat="0" applyBorder="0" applyAlignment="0" applyProtection="0"/>
    <xf numFmtId="0" fontId="3" fillId="0" borderId="1"/>
    <xf numFmtId="0" fontId="3" fillId="0" borderId="1"/>
    <xf numFmtId="0" fontId="3" fillId="34" borderId="8" applyNumberFormat="0" applyFont="0" applyAlignment="0" applyProtection="0"/>
    <xf numFmtId="9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43" borderId="1" applyNumberFormat="0" applyBorder="0" applyAlignment="0" applyProtection="0"/>
    <xf numFmtId="0" fontId="3" fillId="43" borderId="1" applyNumberFormat="0" applyBorder="0" applyAlignment="0" applyProtection="0"/>
    <xf numFmtId="0" fontId="3" fillId="35" borderId="1" applyNumberFormat="0" applyBorder="0" applyAlignment="0" applyProtection="0"/>
    <xf numFmtId="0" fontId="3" fillId="44" borderId="1" applyNumberFormat="0" applyBorder="0" applyAlignment="0" applyProtection="0"/>
    <xf numFmtId="0" fontId="3" fillId="44" borderId="1" applyNumberFormat="0" applyBorder="0" applyAlignment="0" applyProtection="0"/>
    <xf numFmtId="0" fontId="3" fillId="36" borderId="1" applyNumberFormat="0" applyBorder="0" applyAlignment="0" applyProtection="0"/>
    <xf numFmtId="0" fontId="3" fillId="45" borderId="1" applyNumberFormat="0" applyBorder="0" applyAlignment="0" applyProtection="0"/>
    <xf numFmtId="0" fontId="3" fillId="45" borderId="1" applyNumberFormat="0" applyBorder="0" applyAlignment="0" applyProtection="0"/>
    <xf numFmtId="0" fontId="3" fillId="37" borderId="1" applyNumberFormat="0" applyBorder="0" applyAlignment="0" applyProtection="0"/>
    <xf numFmtId="0" fontId="3" fillId="46" borderId="1" applyNumberFormat="0" applyBorder="0" applyAlignment="0" applyProtection="0"/>
    <xf numFmtId="0" fontId="3" fillId="46" borderId="1" applyNumberFormat="0" applyBorder="0" applyAlignment="0" applyProtection="0"/>
    <xf numFmtId="0" fontId="3" fillId="40" borderId="1" applyNumberFormat="0" applyBorder="0" applyAlignment="0" applyProtection="0"/>
    <xf numFmtId="0" fontId="3" fillId="47" borderId="1" applyNumberFormat="0" applyBorder="0" applyAlignment="0" applyProtection="0"/>
    <xf numFmtId="0" fontId="3" fillId="47" borderId="1" applyNumberFormat="0" applyBorder="0" applyAlignment="0" applyProtection="0"/>
    <xf numFmtId="0" fontId="3" fillId="38" borderId="1" applyNumberFormat="0" applyBorder="0" applyAlignment="0" applyProtection="0"/>
    <xf numFmtId="43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0" fontId="3" fillId="0" borderId="1"/>
    <xf numFmtId="0" fontId="3" fillId="0" borderId="1"/>
    <xf numFmtId="0" fontId="3" fillId="0" borderId="1"/>
    <xf numFmtId="0" fontId="3" fillId="34" borderId="8" applyNumberFormat="0" applyFont="0" applyAlignment="0" applyProtection="0"/>
    <xf numFmtId="9" fontId="3" fillId="0" borderId="1" applyFont="0" applyFill="0" applyBorder="0" applyAlignment="0" applyProtection="0"/>
    <xf numFmtId="0" fontId="3" fillId="43" borderId="1" applyNumberFormat="0" applyBorder="0" applyAlignment="0" applyProtection="0"/>
    <xf numFmtId="0" fontId="3" fillId="43" borderId="1" applyNumberFormat="0" applyBorder="0" applyAlignment="0" applyProtection="0"/>
    <xf numFmtId="0" fontId="3" fillId="35" borderId="1" applyNumberFormat="0" applyBorder="0" applyAlignment="0" applyProtection="0"/>
    <xf numFmtId="0" fontId="3" fillId="44" borderId="1" applyNumberFormat="0" applyBorder="0" applyAlignment="0" applyProtection="0"/>
    <xf numFmtId="0" fontId="3" fillId="44" borderId="1" applyNumberFormat="0" applyBorder="0" applyAlignment="0" applyProtection="0"/>
    <xf numFmtId="0" fontId="3" fillId="36" borderId="1" applyNumberFormat="0" applyBorder="0" applyAlignment="0" applyProtection="0"/>
    <xf numFmtId="0" fontId="3" fillId="45" borderId="1" applyNumberFormat="0" applyBorder="0" applyAlignment="0" applyProtection="0"/>
    <xf numFmtId="0" fontId="3" fillId="45" borderId="1" applyNumberFormat="0" applyBorder="0" applyAlignment="0" applyProtection="0"/>
    <xf numFmtId="0" fontId="3" fillId="37" borderId="1" applyNumberFormat="0" applyBorder="0" applyAlignment="0" applyProtection="0"/>
    <xf numFmtId="0" fontId="3" fillId="46" borderId="1" applyNumberFormat="0" applyBorder="0" applyAlignment="0" applyProtection="0"/>
    <xf numFmtId="0" fontId="3" fillId="46" borderId="1" applyNumberFormat="0" applyBorder="0" applyAlignment="0" applyProtection="0"/>
    <xf numFmtId="0" fontId="3" fillId="40" borderId="1" applyNumberFormat="0" applyBorder="0" applyAlignment="0" applyProtection="0"/>
    <xf numFmtId="0" fontId="3" fillId="47" borderId="1" applyNumberFormat="0" applyBorder="0" applyAlignment="0" applyProtection="0"/>
    <xf numFmtId="0" fontId="3" fillId="47" borderId="1" applyNumberFormat="0" applyBorder="0" applyAlignment="0" applyProtection="0"/>
    <xf numFmtId="0" fontId="3" fillId="38" borderId="1" applyNumberFormat="0" applyBorder="0" applyAlignment="0" applyProtection="0"/>
    <xf numFmtId="43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0" fontId="3" fillId="70" borderId="1" applyNumberFormat="0" applyBorder="0" applyAlignment="0" applyProtection="0"/>
    <xf numFmtId="0" fontId="3" fillId="69" borderId="1" applyNumberFormat="0" applyBorder="0" applyAlignment="0" applyProtection="0"/>
    <xf numFmtId="0" fontId="3" fillId="66" borderId="1" applyNumberFormat="0" applyBorder="0" applyAlignment="0" applyProtection="0"/>
    <xf numFmtId="0" fontId="3" fillId="65" borderId="1" applyNumberFormat="0" applyBorder="0" applyAlignment="0" applyProtection="0"/>
    <xf numFmtId="0" fontId="3" fillId="63" borderId="1" applyNumberFormat="0" applyBorder="0" applyAlignment="0" applyProtection="0"/>
    <xf numFmtId="0" fontId="3" fillId="0" borderId="1"/>
    <xf numFmtId="0" fontId="3" fillId="59" borderId="1" applyNumberFormat="0" applyBorder="0" applyAlignment="0" applyProtection="0"/>
    <xf numFmtId="0" fontId="3" fillId="0" borderId="1"/>
    <xf numFmtId="0" fontId="3" fillId="57" borderId="1" applyNumberFormat="0" applyBorder="0" applyAlignment="0" applyProtection="0"/>
    <xf numFmtId="0" fontId="3" fillId="0" borderId="1"/>
    <xf numFmtId="0" fontId="3" fillId="0" borderId="1"/>
    <xf numFmtId="0" fontId="3" fillId="34" borderId="8" applyNumberFormat="0" applyFont="0" applyAlignment="0" applyProtection="0"/>
    <xf numFmtId="9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0" fontId="3" fillId="0" borderId="1"/>
    <xf numFmtId="0" fontId="3" fillId="0" borderId="1"/>
    <xf numFmtId="44" fontId="3" fillId="0" borderId="1" applyFont="0" applyFill="0" applyBorder="0" applyAlignment="0" applyProtection="0"/>
    <xf numFmtId="0" fontId="3" fillId="34" borderId="8" applyNumberFormat="0" applyFont="0" applyAlignment="0" applyProtection="0"/>
    <xf numFmtId="0" fontId="3" fillId="35" borderId="1" applyNumberFormat="0" applyBorder="0" applyAlignment="0" applyProtection="0"/>
    <xf numFmtId="0" fontId="3" fillId="57" borderId="1" applyNumberFormat="0" applyBorder="0" applyAlignment="0" applyProtection="0"/>
    <xf numFmtId="0" fontId="3" fillId="36" borderId="1" applyNumberFormat="0" applyBorder="0" applyAlignment="0" applyProtection="0"/>
    <xf numFmtId="0" fontId="3" fillId="59" borderId="1" applyNumberFormat="0" applyBorder="0" applyAlignment="0" applyProtection="0"/>
    <xf numFmtId="0" fontId="3" fillId="37" borderId="1" applyNumberFormat="0" applyBorder="0" applyAlignment="0" applyProtection="0"/>
    <xf numFmtId="0" fontId="3" fillId="38" borderId="1" applyNumberFormat="0" applyBorder="0" applyAlignment="0" applyProtection="0"/>
    <xf numFmtId="0" fontId="3" fillId="40" borderId="1" applyNumberFormat="0" applyBorder="0" applyAlignment="0" applyProtection="0"/>
    <xf numFmtId="0" fontId="3" fillId="63" borderId="1" applyNumberFormat="0" applyBorder="0" applyAlignment="0" applyProtection="0"/>
    <xf numFmtId="0" fontId="3" fillId="65" borderId="1" applyNumberFormat="0" applyBorder="0" applyAlignment="0" applyProtection="0"/>
    <xf numFmtId="0" fontId="3" fillId="66" borderId="1" applyNumberFormat="0" applyBorder="0" applyAlignment="0" applyProtection="0"/>
    <xf numFmtId="0" fontId="3" fillId="69" borderId="1" applyNumberFormat="0" applyBorder="0" applyAlignment="0" applyProtection="0"/>
    <xf numFmtId="0" fontId="3" fillId="70" borderId="1" applyNumberFormat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43" borderId="1" applyNumberFormat="0" applyBorder="0" applyAlignment="0" applyProtection="0"/>
    <xf numFmtId="0" fontId="3" fillId="43" borderId="1" applyNumberFormat="0" applyBorder="0" applyAlignment="0" applyProtection="0"/>
    <xf numFmtId="0" fontId="3" fillId="35" borderId="1" applyNumberFormat="0" applyBorder="0" applyAlignment="0" applyProtection="0"/>
    <xf numFmtId="0" fontId="3" fillId="44" borderId="1" applyNumberFormat="0" applyBorder="0" applyAlignment="0" applyProtection="0"/>
    <xf numFmtId="0" fontId="3" fillId="44" borderId="1" applyNumberFormat="0" applyBorder="0" applyAlignment="0" applyProtection="0"/>
    <xf numFmtId="0" fontId="3" fillId="36" borderId="1" applyNumberFormat="0" applyBorder="0" applyAlignment="0" applyProtection="0"/>
    <xf numFmtId="0" fontId="3" fillId="45" borderId="1" applyNumberFormat="0" applyBorder="0" applyAlignment="0" applyProtection="0"/>
    <xf numFmtId="0" fontId="3" fillId="45" borderId="1" applyNumberFormat="0" applyBorder="0" applyAlignment="0" applyProtection="0"/>
    <xf numFmtId="0" fontId="3" fillId="37" borderId="1" applyNumberFormat="0" applyBorder="0" applyAlignment="0" applyProtection="0"/>
    <xf numFmtId="0" fontId="3" fillId="46" borderId="1" applyNumberFormat="0" applyBorder="0" applyAlignment="0" applyProtection="0"/>
    <xf numFmtId="0" fontId="3" fillId="46" borderId="1" applyNumberFormat="0" applyBorder="0" applyAlignment="0" applyProtection="0"/>
    <xf numFmtId="0" fontId="3" fillId="40" borderId="1" applyNumberFormat="0" applyBorder="0" applyAlignment="0" applyProtection="0"/>
    <xf numFmtId="0" fontId="3" fillId="47" borderId="1" applyNumberFormat="0" applyBorder="0" applyAlignment="0" applyProtection="0"/>
    <xf numFmtId="0" fontId="3" fillId="47" borderId="1" applyNumberFormat="0" applyBorder="0" applyAlignment="0" applyProtection="0"/>
    <xf numFmtId="0" fontId="3" fillId="38" borderId="1" applyNumberFormat="0" applyBorder="0" applyAlignment="0" applyProtection="0"/>
    <xf numFmtId="43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0" fontId="3" fillId="0" borderId="1"/>
    <xf numFmtId="0" fontId="3" fillId="0" borderId="1"/>
    <xf numFmtId="0" fontId="3" fillId="0" borderId="1"/>
    <xf numFmtId="0" fontId="3" fillId="34" borderId="8" applyNumberFormat="0" applyFont="0" applyAlignment="0" applyProtection="0"/>
    <xf numFmtId="9" fontId="3" fillId="0" borderId="1" applyFont="0" applyFill="0" applyBorder="0" applyAlignment="0" applyProtection="0"/>
    <xf numFmtId="0" fontId="3" fillId="43" borderId="1" applyNumberFormat="0" applyBorder="0" applyAlignment="0" applyProtection="0"/>
    <xf numFmtId="0" fontId="3" fillId="43" borderId="1" applyNumberFormat="0" applyBorder="0" applyAlignment="0" applyProtection="0"/>
    <xf numFmtId="0" fontId="3" fillId="35" borderId="1" applyNumberFormat="0" applyBorder="0" applyAlignment="0" applyProtection="0"/>
    <xf numFmtId="0" fontId="3" fillId="44" borderId="1" applyNumberFormat="0" applyBorder="0" applyAlignment="0" applyProtection="0"/>
    <xf numFmtId="0" fontId="3" fillId="44" borderId="1" applyNumberFormat="0" applyBorder="0" applyAlignment="0" applyProtection="0"/>
    <xf numFmtId="0" fontId="3" fillId="36" borderId="1" applyNumberFormat="0" applyBorder="0" applyAlignment="0" applyProtection="0"/>
    <xf numFmtId="0" fontId="3" fillId="45" borderId="1" applyNumberFormat="0" applyBorder="0" applyAlignment="0" applyProtection="0"/>
    <xf numFmtId="0" fontId="3" fillId="45" borderId="1" applyNumberFormat="0" applyBorder="0" applyAlignment="0" applyProtection="0"/>
    <xf numFmtId="0" fontId="3" fillId="37" borderId="1" applyNumberFormat="0" applyBorder="0" applyAlignment="0" applyProtection="0"/>
    <xf numFmtId="0" fontId="3" fillId="46" borderId="1" applyNumberFormat="0" applyBorder="0" applyAlignment="0" applyProtection="0"/>
    <xf numFmtId="0" fontId="3" fillId="46" borderId="1" applyNumberFormat="0" applyBorder="0" applyAlignment="0" applyProtection="0"/>
    <xf numFmtId="0" fontId="3" fillId="40" borderId="1" applyNumberFormat="0" applyBorder="0" applyAlignment="0" applyProtection="0"/>
    <xf numFmtId="0" fontId="3" fillId="47" borderId="1" applyNumberFormat="0" applyBorder="0" applyAlignment="0" applyProtection="0"/>
    <xf numFmtId="0" fontId="3" fillId="47" borderId="1" applyNumberFormat="0" applyBorder="0" applyAlignment="0" applyProtection="0"/>
    <xf numFmtId="0" fontId="3" fillId="38" borderId="1" applyNumberFormat="0" applyBorder="0" applyAlignment="0" applyProtection="0"/>
    <xf numFmtId="43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0" fontId="3" fillId="70" borderId="1" applyNumberFormat="0" applyBorder="0" applyAlignment="0" applyProtection="0"/>
    <xf numFmtId="0" fontId="3" fillId="69" borderId="1" applyNumberFormat="0" applyBorder="0" applyAlignment="0" applyProtection="0"/>
    <xf numFmtId="0" fontId="3" fillId="66" borderId="1" applyNumberFormat="0" applyBorder="0" applyAlignment="0" applyProtection="0"/>
    <xf numFmtId="0" fontId="3" fillId="65" borderId="1" applyNumberFormat="0" applyBorder="0" applyAlignment="0" applyProtection="0"/>
    <xf numFmtId="0" fontId="3" fillId="63" borderId="1" applyNumberFormat="0" applyBorder="0" applyAlignment="0" applyProtection="0"/>
    <xf numFmtId="0" fontId="3" fillId="0" borderId="1"/>
    <xf numFmtId="0" fontId="3" fillId="59" borderId="1" applyNumberFormat="0" applyBorder="0" applyAlignment="0" applyProtection="0"/>
    <xf numFmtId="0" fontId="3" fillId="0" borderId="1"/>
    <xf numFmtId="0" fontId="3" fillId="57" borderId="1" applyNumberFormat="0" applyBorder="0" applyAlignment="0" applyProtection="0"/>
    <xf numFmtId="0" fontId="3" fillId="0" borderId="1"/>
    <xf numFmtId="0" fontId="3" fillId="0" borderId="1"/>
    <xf numFmtId="0" fontId="3" fillId="34" borderId="8" applyNumberFormat="0" applyFont="0" applyAlignment="0" applyProtection="0"/>
    <xf numFmtId="9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43" borderId="1" applyNumberFormat="0" applyBorder="0" applyAlignment="0" applyProtection="0"/>
    <xf numFmtId="0" fontId="3" fillId="43" borderId="1" applyNumberFormat="0" applyBorder="0" applyAlignment="0" applyProtection="0"/>
    <xf numFmtId="0" fontId="3" fillId="35" borderId="1" applyNumberFormat="0" applyBorder="0" applyAlignment="0" applyProtection="0"/>
    <xf numFmtId="0" fontId="3" fillId="44" borderId="1" applyNumberFormat="0" applyBorder="0" applyAlignment="0" applyProtection="0"/>
    <xf numFmtId="0" fontId="3" fillId="44" borderId="1" applyNumberFormat="0" applyBorder="0" applyAlignment="0" applyProtection="0"/>
    <xf numFmtId="0" fontId="3" fillId="36" borderId="1" applyNumberFormat="0" applyBorder="0" applyAlignment="0" applyProtection="0"/>
    <xf numFmtId="0" fontId="3" fillId="45" borderId="1" applyNumberFormat="0" applyBorder="0" applyAlignment="0" applyProtection="0"/>
    <xf numFmtId="0" fontId="3" fillId="45" borderId="1" applyNumberFormat="0" applyBorder="0" applyAlignment="0" applyProtection="0"/>
    <xf numFmtId="0" fontId="3" fillId="37" borderId="1" applyNumberFormat="0" applyBorder="0" applyAlignment="0" applyProtection="0"/>
    <xf numFmtId="0" fontId="3" fillId="46" borderId="1" applyNumberFormat="0" applyBorder="0" applyAlignment="0" applyProtection="0"/>
    <xf numFmtId="0" fontId="3" fillId="46" borderId="1" applyNumberFormat="0" applyBorder="0" applyAlignment="0" applyProtection="0"/>
    <xf numFmtId="0" fontId="3" fillId="40" borderId="1" applyNumberFormat="0" applyBorder="0" applyAlignment="0" applyProtection="0"/>
    <xf numFmtId="0" fontId="3" fillId="47" borderId="1" applyNumberFormat="0" applyBorder="0" applyAlignment="0" applyProtection="0"/>
    <xf numFmtId="0" fontId="3" fillId="47" borderId="1" applyNumberFormat="0" applyBorder="0" applyAlignment="0" applyProtection="0"/>
    <xf numFmtId="0" fontId="3" fillId="38" borderId="1" applyNumberFormat="0" applyBorder="0" applyAlignment="0" applyProtection="0"/>
    <xf numFmtId="43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0" fontId="3" fillId="0" borderId="1"/>
    <xf numFmtId="0" fontId="3" fillId="0" borderId="1"/>
    <xf numFmtId="0" fontId="3" fillId="0" borderId="1"/>
    <xf numFmtId="0" fontId="3" fillId="34" borderId="8" applyNumberFormat="0" applyFont="0" applyAlignment="0" applyProtection="0"/>
    <xf numFmtId="9" fontId="3" fillId="0" borderId="1" applyFont="0" applyFill="0" applyBorder="0" applyAlignment="0" applyProtection="0"/>
    <xf numFmtId="0" fontId="3" fillId="43" borderId="1" applyNumberFormat="0" applyBorder="0" applyAlignment="0" applyProtection="0"/>
    <xf numFmtId="0" fontId="3" fillId="43" borderId="1" applyNumberFormat="0" applyBorder="0" applyAlignment="0" applyProtection="0"/>
    <xf numFmtId="0" fontId="3" fillId="35" borderId="1" applyNumberFormat="0" applyBorder="0" applyAlignment="0" applyProtection="0"/>
    <xf numFmtId="0" fontId="3" fillId="44" borderId="1" applyNumberFormat="0" applyBorder="0" applyAlignment="0" applyProtection="0"/>
    <xf numFmtId="0" fontId="3" fillId="44" borderId="1" applyNumberFormat="0" applyBorder="0" applyAlignment="0" applyProtection="0"/>
    <xf numFmtId="0" fontId="3" fillId="36" borderId="1" applyNumberFormat="0" applyBorder="0" applyAlignment="0" applyProtection="0"/>
    <xf numFmtId="0" fontId="3" fillId="45" borderId="1" applyNumberFormat="0" applyBorder="0" applyAlignment="0" applyProtection="0"/>
    <xf numFmtId="0" fontId="3" fillId="45" borderId="1" applyNumberFormat="0" applyBorder="0" applyAlignment="0" applyProtection="0"/>
    <xf numFmtId="0" fontId="3" fillId="37" borderId="1" applyNumberFormat="0" applyBorder="0" applyAlignment="0" applyProtection="0"/>
    <xf numFmtId="0" fontId="3" fillId="46" borderId="1" applyNumberFormat="0" applyBorder="0" applyAlignment="0" applyProtection="0"/>
    <xf numFmtId="0" fontId="3" fillId="46" borderId="1" applyNumberFormat="0" applyBorder="0" applyAlignment="0" applyProtection="0"/>
    <xf numFmtId="0" fontId="3" fillId="40" borderId="1" applyNumberFormat="0" applyBorder="0" applyAlignment="0" applyProtection="0"/>
    <xf numFmtId="0" fontId="3" fillId="47" borderId="1" applyNumberFormat="0" applyBorder="0" applyAlignment="0" applyProtection="0"/>
    <xf numFmtId="0" fontId="3" fillId="47" borderId="1" applyNumberFormat="0" applyBorder="0" applyAlignment="0" applyProtection="0"/>
    <xf numFmtId="0" fontId="3" fillId="38" borderId="1" applyNumberFormat="0" applyBorder="0" applyAlignment="0" applyProtection="0"/>
    <xf numFmtId="43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0" fontId="3" fillId="70" borderId="1" applyNumberFormat="0" applyBorder="0" applyAlignment="0" applyProtection="0"/>
    <xf numFmtId="0" fontId="3" fillId="69" borderId="1" applyNumberFormat="0" applyBorder="0" applyAlignment="0" applyProtection="0"/>
    <xf numFmtId="0" fontId="3" fillId="66" borderId="1" applyNumberFormat="0" applyBorder="0" applyAlignment="0" applyProtection="0"/>
    <xf numFmtId="0" fontId="3" fillId="65" borderId="1" applyNumberFormat="0" applyBorder="0" applyAlignment="0" applyProtection="0"/>
    <xf numFmtId="0" fontId="3" fillId="63" borderId="1" applyNumberFormat="0" applyBorder="0" applyAlignment="0" applyProtection="0"/>
    <xf numFmtId="0" fontId="3" fillId="0" borderId="1"/>
    <xf numFmtId="0" fontId="3" fillId="59" borderId="1" applyNumberFormat="0" applyBorder="0" applyAlignment="0" applyProtection="0"/>
    <xf numFmtId="0" fontId="3" fillId="0" borderId="1"/>
    <xf numFmtId="0" fontId="3" fillId="57" borderId="1" applyNumberFormat="0" applyBorder="0" applyAlignment="0" applyProtection="0"/>
    <xf numFmtId="0" fontId="3" fillId="0" borderId="1"/>
    <xf numFmtId="0" fontId="3" fillId="0" borderId="1"/>
    <xf numFmtId="0" fontId="3" fillId="34" borderId="8" applyNumberFormat="0" applyFont="0" applyAlignment="0" applyProtection="0"/>
    <xf numFmtId="9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0" fontId="3" fillId="0" borderId="1"/>
    <xf numFmtId="0" fontId="3" fillId="0" borderId="1"/>
    <xf numFmtId="44" fontId="3" fillId="0" borderId="1" applyFont="0" applyFill="0" applyBorder="0" applyAlignment="0" applyProtection="0"/>
    <xf numFmtId="0" fontId="3" fillId="34" borderId="8" applyNumberFormat="0" applyFont="0" applyAlignment="0" applyProtection="0"/>
    <xf numFmtId="0" fontId="3" fillId="35" borderId="1" applyNumberFormat="0" applyBorder="0" applyAlignment="0" applyProtection="0"/>
    <xf numFmtId="0" fontId="3" fillId="57" borderId="1" applyNumberFormat="0" applyBorder="0" applyAlignment="0" applyProtection="0"/>
    <xf numFmtId="0" fontId="3" fillId="36" borderId="1" applyNumberFormat="0" applyBorder="0" applyAlignment="0" applyProtection="0"/>
    <xf numFmtId="0" fontId="3" fillId="59" borderId="1" applyNumberFormat="0" applyBorder="0" applyAlignment="0" applyProtection="0"/>
    <xf numFmtId="0" fontId="3" fillId="37" borderId="1" applyNumberFormat="0" applyBorder="0" applyAlignment="0" applyProtection="0"/>
    <xf numFmtId="0" fontId="3" fillId="38" borderId="1" applyNumberFormat="0" applyBorder="0" applyAlignment="0" applyProtection="0"/>
    <xf numFmtId="0" fontId="3" fillId="40" borderId="1" applyNumberFormat="0" applyBorder="0" applyAlignment="0" applyProtection="0"/>
    <xf numFmtId="0" fontId="3" fillId="63" borderId="1" applyNumberFormat="0" applyBorder="0" applyAlignment="0" applyProtection="0"/>
    <xf numFmtId="0" fontId="3" fillId="65" borderId="1" applyNumberFormat="0" applyBorder="0" applyAlignment="0" applyProtection="0"/>
    <xf numFmtId="0" fontId="3" fillId="66" borderId="1" applyNumberFormat="0" applyBorder="0" applyAlignment="0" applyProtection="0"/>
    <xf numFmtId="0" fontId="3" fillId="69" borderId="1" applyNumberFormat="0" applyBorder="0" applyAlignment="0" applyProtection="0"/>
    <xf numFmtId="0" fontId="3" fillId="70" borderId="1" applyNumberFormat="0" applyBorder="0" applyAlignment="0" applyProtection="0"/>
    <xf numFmtId="0" fontId="17" fillId="0" borderId="1" applyNumberFormat="0" applyFill="0" applyBorder="0" applyProtection="0">
      <alignment vertical="top" wrapText="1"/>
    </xf>
    <xf numFmtId="0" fontId="3" fillId="0" borderId="1"/>
    <xf numFmtId="44" fontId="3" fillId="0" borderId="1" applyFont="0" applyFill="0" applyBorder="0" applyAlignment="0" applyProtection="0"/>
    <xf numFmtId="0" fontId="3" fillId="34" borderId="8" applyNumberFormat="0" applyFont="0" applyAlignment="0" applyProtection="0"/>
    <xf numFmtId="0" fontId="3" fillId="35" borderId="1" applyNumberFormat="0" applyBorder="0" applyAlignment="0" applyProtection="0"/>
    <xf numFmtId="0" fontId="3" fillId="57" borderId="1" applyNumberFormat="0" applyBorder="0" applyAlignment="0" applyProtection="0"/>
    <xf numFmtId="0" fontId="3" fillId="36" borderId="1" applyNumberFormat="0" applyBorder="0" applyAlignment="0" applyProtection="0"/>
    <xf numFmtId="0" fontId="3" fillId="59" borderId="1" applyNumberFormat="0" applyBorder="0" applyAlignment="0" applyProtection="0"/>
    <xf numFmtId="0" fontId="3" fillId="37" borderId="1" applyNumberFormat="0" applyBorder="0" applyAlignment="0" applyProtection="0"/>
    <xf numFmtId="0" fontId="3" fillId="38" borderId="1" applyNumberFormat="0" applyBorder="0" applyAlignment="0" applyProtection="0"/>
    <xf numFmtId="0" fontId="3" fillId="40" borderId="1" applyNumberFormat="0" applyBorder="0" applyAlignment="0" applyProtection="0"/>
    <xf numFmtId="0" fontId="3" fillId="63" borderId="1" applyNumberFormat="0" applyBorder="0" applyAlignment="0" applyProtection="0"/>
    <xf numFmtId="0" fontId="3" fillId="65" borderId="1" applyNumberFormat="0" applyBorder="0" applyAlignment="0" applyProtection="0"/>
    <xf numFmtId="0" fontId="3" fillId="66" borderId="1" applyNumberFormat="0" applyBorder="0" applyAlignment="0" applyProtection="0"/>
    <xf numFmtId="0" fontId="3" fillId="69" borderId="1" applyNumberFormat="0" applyBorder="0" applyAlignment="0" applyProtection="0"/>
    <xf numFmtId="0" fontId="3" fillId="70" borderId="1" applyNumberFormat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0" fontId="3" fillId="34" borderId="8" applyNumberFormat="0" applyFont="0" applyAlignment="0" applyProtection="0"/>
    <xf numFmtId="0" fontId="3" fillId="35" borderId="1" applyNumberFormat="0" applyBorder="0" applyAlignment="0" applyProtection="0"/>
    <xf numFmtId="0" fontId="3" fillId="57" borderId="1" applyNumberFormat="0" applyBorder="0" applyAlignment="0" applyProtection="0"/>
    <xf numFmtId="0" fontId="3" fillId="36" borderId="1" applyNumberFormat="0" applyBorder="0" applyAlignment="0" applyProtection="0"/>
    <xf numFmtId="0" fontId="3" fillId="59" borderId="1" applyNumberFormat="0" applyBorder="0" applyAlignment="0" applyProtection="0"/>
    <xf numFmtId="0" fontId="3" fillId="37" borderId="1" applyNumberFormat="0" applyBorder="0" applyAlignment="0" applyProtection="0"/>
    <xf numFmtId="0" fontId="3" fillId="38" borderId="1" applyNumberFormat="0" applyBorder="0" applyAlignment="0" applyProtection="0"/>
    <xf numFmtId="0" fontId="3" fillId="40" borderId="1" applyNumberFormat="0" applyBorder="0" applyAlignment="0" applyProtection="0"/>
    <xf numFmtId="0" fontId="3" fillId="63" borderId="1" applyNumberFormat="0" applyBorder="0" applyAlignment="0" applyProtection="0"/>
    <xf numFmtId="0" fontId="3" fillId="65" borderId="1" applyNumberFormat="0" applyBorder="0" applyAlignment="0" applyProtection="0"/>
    <xf numFmtId="0" fontId="3" fillId="66" borderId="1" applyNumberFormat="0" applyBorder="0" applyAlignment="0" applyProtection="0"/>
    <xf numFmtId="0" fontId="3" fillId="69" borderId="1" applyNumberFormat="0" applyBorder="0" applyAlignment="0" applyProtection="0"/>
    <xf numFmtId="0" fontId="3" fillId="70" borderId="1" applyNumberFormat="0" applyBorder="0" applyAlignment="0" applyProtection="0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0" fontId="3" fillId="0" borderId="1"/>
    <xf numFmtId="0" fontId="17" fillId="0" borderId="1" applyNumberFormat="0" applyFill="0" applyBorder="0" applyProtection="0">
      <alignment vertical="top" wrapText="1"/>
    </xf>
    <xf numFmtId="0" fontId="2" fillId="0" borderId="1"/>
    <xf numFmtId="0" fontId="103" fillId="0" borderId="1"/>
    <xf numFmtId="0" fontId="1" fillId="0" borderId="1"/>
    <xf numFmtId="44" fontId="1" fillId="0" borderId="1" applyFont="0" applyFill="0" applyBorder="0" applyAlignment="0" applyProtection="0"/>
    <xf numFmtId="0" fontId="105" fillId="0" borderId="0" applyNumberFormat="0" applyFill="0" applyBorder="0" applyAlignment="0" applyProtection="0">
      <alignment vertical="top" wrapText="1"/>
    </xf>
  </cellStyleXfs>
  <cellXfs count="303">
    <xf numFmtId="0" fontId="0" fillId="0" borderId="0" xfId="0">
      <alignment vertical="top" wrapText="1"/>
    </xf>
    <xf numFmtId="0" fontId="17" fillId="0" borderId="0" xfId="0" applyFont="1">
      <alignment vertical="top" wrapText="1"/>
    </xf>
    <xf numFmtId="0" fontId="20" fillId="0" borderId="0" xfId="0" applyFont="1">
      <alignment vertical="top" wrapText="1"/>
    </xf>
    <xf numFmtId="0" fontId="24" fillId="0" borderId="1" xfId="3" applyFont="1"/>
    <xf numFmtId="0" fontId="24" fillId="0" borderId="1" xfId="0" applyFont="1" applyBorder="1" applyAlignment="1">
      <alignment horizontal="left"/>
    </xf>
    <xf numFmtId="0" fontId="0" fillId="0" borderId="0" xfId="0" applyAlignment="1"/>
    <xf numFmtId="44" fontId="68" fillId="0" borderId="1" xfId="3" applyNumberFormat="1" applyFont="1"/>
    <xf numFmtId="0" fontId="24" fillId="0" borderId="1" xfId="0" applyFont="1" applyBorder="1" applyAlignment="1">
      <alignment horizontal="center" vertical="center"/>
    </xf>
    <xf numFmtId="44" fontId="24" fillId="0" borderId="1" xfId="3" applyNumberFormat="1" applyFont="1" applyAlignment="1">
      <alignment horizontal="center" vertical="center"/>
    </xf>
    <xf numFmtId="0" fontId="0" fillId="0" borderId="1" xfId="0" applyBorder="1" applyAlignment="1"/>
    <xf numFmtId="0" fontId="30" fillId="0" borderId="1" xfId="0" applyFont="1" applyBorder="1" applyAlignment="1"/>
    <xf numFmtId="0" fontId="30" fillId="0" borderId="1" xfId="0" applyFont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0" fontId="68" fillId="0" borderId="1" xfId="3" applyFont="1"/>
    <xf numFmtId="0" fontId="25" fillId="0" borderId="1" xfId="3" applyAlignment="1">
      <alignment horizontal="center" vertical="center"/>
    </xf>
    <xf numFmtId="0" fontId="25" fillId="0" borderId="1" xfId="3"/>
    <xf numFmtId="49" fontId="22" fillId="0" borderId="1" xfId="260" applyNumberFormat="1"/>
    <xf numFmtId="49" fontId="22" fillId="0" borderId="1" xfId="26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9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/>
    <xf numFmtId="0" fontId="23" fillId="0" borderId="1" xfId="2" applyFont="1" applyAlignment="1">
      <alignment horizontal="center" vertical="center"/>
    </xf>
    <xf numFmtId="0" fontId="23" fillId="0" borderId="1" xfId="2" applyFont="1" applyAlignment="1">
      <alignment horizontal="left" wrapText="1"/>
    </xf>
    <xf numFmtId="0" fontId="30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left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 vertical="center"/>
    </xf>
    <xf numFmtId="0" fontId="68" fillId="0" borderId="1" xfId="3" applyFont="1" applyAlignment="1">
      <alignment horizontal="center" vertical="center"/>
    </xf>
    <xf numFmtId="164" fontId="0" fillId="0" borderId="0" xfId="0" applyNumberFormat="1">
      <alignment vertical="top" wrapText="1"/>
    </xf>
    <xf numFmtId="0" fontId="79" fillId="0" borderId="1" xfId="3" applyFont="1"/>
    <xf numFmtId="0" fontId="75" fillId="0" borderId="1" xfId="3" applyFont="1"/>
    <xf numFmtId="0" fontId="79" fillId="0" borderId="1" xfId="3" applyFont="1" applyAlignment="1">
      <alignment horizontal="center" vertical="center"/>
    </xf>
    <xf numFmtId="8" fontId="81" fillId="0" borderId="1" xfId="260" applyNumberFormat="1" applyFont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44" fontId="79" fillId="0" borderId="1" xfId="0" applyNumberFormat="1" applyFont="1" applyBorder="1" applyAlignment="1">
      <alignment horizontal="center" vertical="center"/>
    </xf>
    <xf numFmtId="44" fontId="81" fillId="0" borderId="1" xfId="0" applyNumberFormat="1" applyFont="1" applyBorder="1" applyAlignment="1">
      <alignment horizontal="center" vertical="center"/>
    </xf>
    <xf numFmtId="0" fontId="79" fillId="0" borderId="1" xfId="0" applyFont="1" applyBorder="1" applyAlignment="1">
      <alignment horizontal="center" vertical="center"/>
    </xf>
    <xf numFmtId="44" fontId="81" fillId="0" borderId="1" xfId="172" applyFont="1" applyBorder="1" applyAlignment="1">
      <alignment horizontal="center" vertical="center"/>
    </xf>
    <xf numFmtId="2" fontId="82" fillId="0" borderId="1" xfId="0" applyNumberFormat="1" applyFont="1" applyBorder="1" applyAlignment="1">
      <alignment horizontal="center" vertical="center"/>
    </xf>
    <xf numFmtId="8" fontId="78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/>
    <xf numFmtId="0" fontId="90" fillId="3" borderId="15" xfId="547" applyFont="1" applyFill="1" applyBorder="1" applyAlignment="1">
      <alignment vertical="center"/>
    </xf>
    <xf numFmtId="0" fontId="89" fillId="71" borderId="14" xfId="547" applyFont="1" applyFill="1" applyBorder="1" applyAlignment="1">
      <alignment horizontal="center" vertical="center" wrapText="1"/>
    </xf>
    <xf numFmtId="0" fontId="90" fillId="0" borderId="15" xfId="547" applyFont="1" applyBorder="1" applyAlignment="1">
      <alignment vertical="center"/>
    </xf>
    <xf numFmtId="0" fontId="90" fillId="0" borderId="13" xfId="547" applyFont="1" applyBorder="1" applyAlignment="1">
      <alignment vertical="center"/>
    </xf>
    <xf numFmtId="167" fontId="90" fillId="0" borderId="13" xfId="547" applyNumberFormat="1" applyFont="1" applyBorder="1" applyAlignment="1">
      <alignment horizontal="center" vertical="center"/>
    </xf>
    <xf numFmtId="0" fontId="90" fillId="71" borderId="12" xfId="547" applyFont="1" applyFill="1" applyBorder="1" applyAlignment="1">
      <alignment horizontal="center" vertical="center" wrapText="1"/>
    </xf>
    <xf numFmtId="0" fontId="90" fillId="0" borderId="12" xfId="547" applyFont="1" applyBorder="1" applyAlignment="1">
      <alignment horizontal="center" vertical="center"/>
    </xf>
    <xf numFmtId="0" fontId="90" fillId="3" borderId="13" xfId="547" applyFont="1" applyFill="1" applyBorder="1" applyAlignment="1">
      <alignment vertical="center"/>
    </xf>
    <xf numFmtId="167" fontId="90" fillId="3" borderId="13" xfId="547" applyNumberFormat="1" applyFont="1" applyFill="1" applyBorder="1" applyAlignment="1">
      <alignment horizontal="center" vertical="center"/>
    </xf>
    <xf numFmtId="1" fontId="23" fillId="0" borderId="1" xfId="2" applyNumberFormat="1" applyFont="1" applyBorder="1" applyAlignment="1">
      <alignment horizontal="left" wrapText="1"/>
    </xf>
    <xf numFmtId="49" fontId="9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9" fontId="95" fillId="0" borderId="0" xfId="0" applyNumberFormat="1" applyFont="1" applyAlignment="1"/>
    <xf numFmtId="44" fontId="0" fillId="0" borderId="0" xfId="0" applyNumberFormat="1" applyAlignment="1"/>
    <xf numFmtId="44" fontId="0" fillId="0" borderId="0" xfId="172" applyFont="1" applyFill="1"/>
    <xf numFmtId="0" fontId="98" fillId="73" borderId="17" xfId="0" applyFont="1" applyFill="1" applyBorder="1" applyAlignment="1">
      <alignment horizontal="center"/>
    </xf>
    <xf numFmtId="0" fontId="98" fillId="73" borderId="18" xfId="0" applyFont="1" applyFill="1" applyBorder="1" applyAlignment="1">
      <alignment horizontal="center"/>
    </xf>
    <xf numFmtId="0" fontId="98" fillId="7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44" fontId="0" fillId="0" borderId="21" xfId="172" applyFont="1" applyBorder="1" applyAlignment="1">
      <alignment horizontal="center"/>
    </xf>
    <xf numFmtId="44" fontId="0" fillId="0" borderId="21" xfId="172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4" fontId="0" fillId="0" borderId="24" xfId="172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87" fillId="0" borderId="1" xfId="0" applyFont="1" applyFill="1" applyBorder="1" applyAlignment="1"/>
    <xf numFmtId="0" fontId="102" fillId="0" borderId="1" xfId="0" applyFont="1" applyFill="1" applyBorder="1" applyAlignment="1"/>
    <xf numFmtId="0" fontId="102" fillId="0" borderId="1" xfId="0" applyFont="1" applyFill="1" applyBorder="1" applyAlignment="1">
      <alignment wrapText="1"/>
    </xf>
    <xf numFmtId="0" fontId="101" fillId="0" borderId="1" xfId="0" applyFont="1" applyFill="1" applyBorder="1">
      <alignment vertical="top" wrapText="1"/>
    </xf>
    <xf numFmtId="0" fontId="29" fillId="0" borderId="16" xfId="1" applyFont="1" applyBorder="1" applyAlignment="1">
      <alignment horizontal="left" wrapText="1"/>
    </xf>
    <xf numFmtId="0" fontId="23" fillId="0" borderId="16" xfId="1" applyFont="1" applyBorder="1" applyAlignment="1">
      <alignment horizontal="center"/>
    </xf>
    <xf numFmtId="164" fontId="23" fillId="0" borderId="16" xfId="172" applyNumberFormat="1" applyFont="1" applyBorder="1" applyAlignment="1">
      <alignment horizontal="center"/>
    </xf>
    <xf numFmtId="0" fontId="77" fillId="0" borderId="16" xfId="0" applyFont="1" applyBorder="1" applyAlignment="1">
      <alignment horizontal="left" wrapText="1"/>
    </xf>
    <xf numFmtId="0" fontId="23" fillId="0" borderId="16" xfId="2" applyFont="1" applyBorder="1" applyAlignment="1">
      <alignment horizontal="center" wrapText="1"/>
    </xf>
    <xf numFmtId="164" fontId="23" fillId="0" borderId="16" xfId="172" applyNumberFormat="1" applyFont="1" applyBorder="1" applyAlignment="1">
      <alignment horizontal="center" wrapText="1"/>
    </xf>
    <xf numFmtId="1" fontId="23" fillId="0" borderId="16" xfId="2" applyNumberFormat="1" applyFont="1" applyBorder="1" applyAlignment="1">
      <alignment horizontal="left" wrapText="1"/>
    </xf>
    <xf numFmtId="0" fontId="23" fillId="0" borderId="16" xfId="1" quotePrefix="1" applyFont="1" applyBorder="1" applyAlignment="1">
      <alignment horizontal="left" wrapText="1"/>
    </xf>
    <xf numFmtId="1" fontId="23" fillId="0" borderId="16" xfId="1" applyNumberFormat="1" applyFont="1" applyBorder="1" applyAlignment="1">
      <alignment horizontal="center"/>
    </xf>
    <xf numFmtId="1" fontId="24" fillId="0" borderId="16" xfId="0" applyNumberFormat="1" applyFont="1" applyBorder="1" applyAlignment="1">
      <alignment horizontal="left"/>
    </xf>
    <xf numFmtId="1" fontId="23" fillId="0" borderId="16" xfId="1" applyNumberFormat="1" applyFont="1" applyBorder="1" applyAlignment="1">
      <alignment horizontal="left"/>
    </xf>
    <xf numFmtId="164" fontId="23" fillId="0" borderId="16" xfId="5" applyNumberFormat="1" applyFont="1" applyFill="1" applyBorder="1" applyAlignment="1">
      <alignment horizontal="left" wrapText="1"/>
    </xf>
    <xf numFmtId="0" fontId="23" fillId="0" borderId="16" xfId="1" applyFont="1" applyBorder="1" applyAlignment="1">
      <alignment horizontal="left" wrapText="1"/>
    </xf>
    <xf numFmtId="0" fontId="23" fillId="0" borderId="16" xfId="2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1" fontId="23" fillId="0" borderId="16" xfId="0" applyNumberFormat="1" applyFont="1" applyBorder="1" applyAlignment="1">
      <alignment horizontal="left"/>
    </xf>
    <xf numFmtId="0" fontId="74" fillId="0" borderId="16" xfId="0" applyFont="1" applyBorder="1" applyAlignment="1">
      <alignment horizontal="left" wrapText="1"/>
    </xf>
    <xf numFmtId="0" fontId="23" fillId="0" borderId="16" xfId="2" applyFont="1" applyBorder="1" applyAlignment="1">
      <alignment horizontal="center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0" fontId="67" fillId="0" borderId="16" xfId="2" applyFont="1" applyBorder="1" applyAlignment="1">
      <alignment horizontal="left" wrapText="1"/>
    </xf>
    <xf numFmtId="0" fontId="67" fillId="0" borderId="16" xfId="2" applyFont="1" applyBorder="1" applyAlignment="1">
      <alignment horizontal="center" vertical="center"/>
    </xf>
    <xf numFmtId="0" fontId="67" fillId="0" borderId="16" xfId="2" applyFont="1" applyBorder="1" applyAlignment="1">
      <alignment horizontal="center" vertical="center" wrapText="1"/>
    </xf>
    <xf numFmtId="44" fontId="80" fillId="0" borderId="16" xfId="3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left" wrapText="1"/>
    </xf>
    <xf numFmtId="0" fontId="24" fillId="0" borderId="16" xfId="0" applyFont="1" applyBorder="1" applyAlignment="1">
      <alignment horizontal="center"/>
    </xf>
    <xf numFmtId="44" fontId="79" fillId="0" borderId="16" xfId="0" applyNumberFormat="1" applyFont="1" applyBorder="1" applyAlignment="1">
      <alignment horizontal="center"/>
    </xf>
    <xf numFmtId="44" fontId="24" fillId="0" borderId="16" xfId="0" applyNumberFormat="1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3" fillId="0" borderId="16" xfId="0" applyFont="1" applyBorder="1" applyAlignment="1">
      <alignment horizontal="left" wrapText="1"/>
    </xf>
    <xf numFmtId="44" fontId="23" fillId="0" borderId="16" xfId="0" applyNumberFormat="1" applyFont="1" applyBorder="1" applyAlignment="1">
      <alignment horizontal="center"/>
    </xf>
    <xf numFmtId="0" fontId="24" fillId="0" borderId="16" xfId="0" applyFont="1" applyBorder="1" applyAlignment="1"/>
    <xf numFmtId="0" fontId="23" fillId="0" borderId="16" xfId="2" applyFont="1" applyBorder="1" applyAlignment="1">
      <alignment horizontal="left"/>
    </xf>
    <xf numFmtId="44" fontId="23" fillId="0" borderId="16" xfId="172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left" wrapText="1"/>
    </xf>
    <xf numFmtId="44" fontId="24" fillId="0" borderId="16" xfId="0" applyNumberFormat="1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30" fillId="0" borderId="16" xfId="0" applyFont="1" applyBorder="1" applyAlignment="1">
      <alignment horizontal="center"/>
    </xf>
    <xf numFmtId="44" fontId="30" fillId="0" borderId="16" xfId="0" applyNumberFormat="1" applyFont="1" applyBorder="1" applyAlignment="1">
      <alignment horizontal="center"/>
    </xf>
    <xf numFmtId="1" fontId="30" fillId="0" borderId="16" xfId="0" applyNumberFormat="1" applyFont="1" applyBorder="1" applyAlignment="1">
      <alignment horizontal="left"/>
    </xf>
    <xf numFmtId="0" fontId="75" fillId="0" borderId="16" xfId="0" applyFont="1" applyBorder="1" applyAlignment="1">
      <alignment horizontal="left" vertical="center"/>
    </xf>
    <xf numFmtId="0" fontId="75" fillId="0" borderId="16" xfId="0" applyFont="1" applyBorder="1" applyAlignment="1">
      <alignment horizontal="center" vertical="center"/>
    </xf>
    <xf numFmtId="44" fontId="75" fillId="0" borderId="16" xfId="131" applyFont="1" applyBorder="1" applyAlignment="1">
      <alignment vertical="center"/>
    </xf>
    <xf numFmtId="44" fontId="0" fillId="0" borderId="16" xfId="131" applyFont="1" applyBorder="1"/>
    <xf numFmtId="0" fontId="18" fillId="0" borderId="1" xfId="0" applyFont="1" applyBorder="1" applyAlignment="1">
      <alignment horizontal="center" vertical="center"/>
    </xf>
    <xf numFmtId="0" fontId="18" fillId="3" borderId="16" xfId="0" applyFont="1" applyFill="1" applyBorder="1" applyAlignment="1">
      <alignment horizontal="left"/>
    </xf>
    <xf numFmtId="44" fontId="18" fillId="3" borderId="16" xfId="4" applyFont="1" applyFill="1" applyBorder="1" applyAlignment="1">
      <alignment horizontal="center"/>
    </xf>
    <xf numFmtId="164" fontId="18" fillId="3" borderId="16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left"/>
    </xf>
    <xf numFmtId="44" fontId="18" fillId="0" borderId="16" xfId="4" applyFont="1" applyBorder="1" applyAlignment="1">
      <alignment horizontal="center"/>
    </xf>
    <xf numFmtId="164" fontId="18" fillId="0" borderId="16" xfId="0" applyNumberFormat="1" applyFont="1" applyBorder="1" applyAlignment="1">
      <alignment horizontal="center"/>
    </xf>
    <xf numFmtId="44" fontId="0" fillId="0" borderId="0" xfId="172" applyFont="1"/>
    <xf numFmtId="0" fontId="100" fillId="0" borderId="26" xfId="0" applyFont="1" applyBorder="1" applyAlignment="1"/>
    <xf numFmtId="0" fontId="19" fillId="0" borderId="0" xfId="0" applyFont="1">
      <alignment vertical="top" wrapText="1"/>
    </xf>
    <xf numFmtId="0" fontId="87" fillId="0" borderId="1" xfId="0" applyFont="1" applyFill="1" applyBorder="1">
      <alignment vertical="top" wrapText="1"/>
    </xf>
    <xf numFmtId="0" fontId="85" fillId="0" borderId="1" xfId="0" applyFont="1" applyFill="1" applyBorder="1">
      <alignment vertical="top" wrapText="1"/>
    </xf>
    <xf numFmtId="0" fontId="0" fillId="0" borderId="1" xfId="0" applyBorder="1">
      <alignment vertical="top" wrapText="1"/>
    </xf>
    <xf numFmtId="0" fontId="0" fillId="0" borderId="27" xfId="0" applyBorder="1" applyAlignment="1"/>
    <xf numFmtId="0" fontId="0" fillId="0" borderId="27" xfId="0" applyFill="1" applyBorder="1" applyAlignment="1"/>
    <xf numFmtId="0" fontId="106" fillId="0" borderId="27" xfId="0" applyFont="1" applyFill="1" applyBorder="1" applyAlignment="1"/>
    <xf numFmtId="0" fontId="106" fillId="0" borderId="27" xfId="0" applyFont="1" applyFill="1" applyBorder="1" applyAlignment="1">
      <alignment wrapText="1"/>
    </xf>
    <xf numFmtId="0" fontId="107" fillId="0" borderId="27" xfId="367" applyFont="1" applyFill="1" applyBorder="1" applyAlignment="1">
      <alignment vertical="center" wrapText="1"/>
    </xf>
    <xf numFmtId="44" fontId="108" fillId="0" borderId="27" xfId="366" applyFont="1" applyFill="1" applyBorder="1"/>
    <xf numFmtId="0" fontId="109" fillId="0" borderId="27" xfId="367" applyFont="1" applyFill="1" applyBorder="1" applyAlignment="1">
      <alignment vertical="center" wrapText="1"/>
    </xf>
    <xf numFmtId="44" fontId="109" fillId="0" borderId="27" xfId="366" applyFont="1" applyFill="1" applyBorder="1"/>
    <xf numFmtId="0" fontId="0" fillId="0" borderId="27" xfId="0" applyFill="1" applyBorder="1" applyAlignment="1">
      <alignment wrapText="1"/>
    </xf>
    <xf numFmtId="44" fontId="112" fillId="0" borderId="27" xfId="366" applyFont="1" applyFill="1" applyBorder="1"/>
    <xf numFmtId="0" fontId="107" fillId="0" borderId="27" xfId="367" applyFont="1" applyFill="1" applyBorder="1" applyAlignment="1">
      <alignment vertical="center"/>
    </xf>
    <xf numFmtId="0" fontId="107" fillId="0" borderId="27" xfId="367" applyFont="1" applyFill="1" applyBorder="1" applyAlignment="1">
      <alignment horizontal="left" wrapText="1"/>
    </xf>
    <xf numFmtId="44" fontId="108" fillId="0" borderId="27" xfId="366" applyFont="1" applyFill="1" applyBorder="1" applyAlignment="1">
      <alignment horizontal="right" wrapText="1"/>
    </xf>
    <xf numFmtId="0" fontId="72" fillId="0" borderId="27" xfId="0" applyFont="1" applyFill="1" applyBorder="1" applyAlignment="1"/>
    <xf numFmtId="44" fontId="108" fillId="0" borderId="27" xfId="366" applyFont="1" applyFill="1" applyBorder="1" applyAlignment="1">
      <alignment vertical="top" wrapText="1"/>
    </xf>
    <xf numFmtId="0" fontId="108" fillId="0" borderId="27" xfId="0" applyFont="1" applyFill="1" applyBorder="1" applyAlignment="1"/>
    <xf numFmtId="0" fontId="71" fillId="0" borderId="27" xfId="0" applyFont="1" applyFill="1" applyBorder="1" applyAlignment="1"/>
    <xf numFmtId="44" fontId="72" fillId="0" borderId="27" xfId="366" applyFont="1" applyFill="1" applyBorder="1" applyAlignment="1">
      <alignment horizontal="right" wrapText="1"/>
    </xf>
    <xf numFmtId="44" fontId="72" fillId="0" borderId="27" xfId="366" applyFont="1" applyFill="1" applyBorder="1" applyAlignment="1">
      <alignment vertical="top" wrapText="1"/>
    </xf>
    <xf numFmtId="49" fontId="83" fillId="0" borderId="27" xfId="0" applyNumberFormat="1" applyFont="1" applyFill="1" applyBorder="1" applyAlignment="1"/>
    <xf numFmtId="0" fontId="72" fillId="0" borderId="27" xfId="0" applyFont="1" applyFill="1" applyBorder="1" applyAlignment="1">
      <alignment horizontal="left" vertical="center"/>
    </xf>
    <xf numFmtId="0" fontId="72" fillId="0" borderId="27" xfId="0" applyFont="1" applyFill="1" applyBorder="1">
      <alignment vertical="top" wrapText="1"/>
    </xf>
    <xf numFmtId="0" fontId="71" fillId="0" borderId="27" xfId="0" quotePrefix="1" applyFont="1" applyFill="1" applyBorder="1" applyAlignment="1"/>
    <xf numFmtId="0" fontId="71" fillId="0" borderId="27" xfId="0" applyFont="1" applyFill="1" applyBorder="1">
      <alignment vertical="top" wrapText="1"/>
    </xf>
    <xf numFmtId="44" fontId="85" fillId="0" borderId="27" xfId="366" applyFont="1" applyFill="1" applyBorder="1" applyAlignment="1">
      <alignment vertical="top" wrapText="1"/>
    </xf>
    <xf numFmtId="44" fontId="71" fillId="0" borderId="27" xfId="366" applyFont="1" applyFill="1" applyBorder="1" applyAlignment="1">
      <alignment vertical="top" wrapText="1"/>
    </xf>
    <xf numFmtId="0" fontId="85" fillId="0" borderId="27" xfId="0" applyFont="1" applyFill="1" applyBorder="1">
      <alignment vertical="top" wrapText="1"/>
    </xf>
    <xf numFmtId="0" fontId="72" fillId="0" borderId="27" xfId="367" applyFont="1" applyFill="1" applyBorder="1" applyAlignment="1">
      <alignment vertical="center"/>
    </xf>
    <xf numFmtId="49" fontId="88" fillId="0" borderId="27" xfId="0" applyNumberFormat="1" applyFont="1" applyFill="1" applyBorder="1" applyAlignment="1"/>
    <xf numFmtId="166" fontId="71" fillId="0" borderId="27" xfId="0" applyNumberFormat="1" applyFont="1" applyFill="1" applyBorder="1" applyAlignment="1"/>
    <xf numFmtId="0" fontId="22" fillId="0" borderId="27" xfId="0" applyFont="1" applyFill="1" applyBorder="1" applyAlignment="1">
      <alignment horizontal="left" vertical="center"/>
    </xf>
    <xf numFmtId="166" fontId="22" fillId="0" borderId="27" xfId="0" applyNumberFormat="1" applyFont="1" applyFill="1" applyBorder="1" applyAlignment="1">
      <alignment horizontal="left" vertical="center"/>
    </xf>
    <xf numFmtId="166" fontId="114" fillId="0" borderId="27" xfId="0" applyNumberFormat="1" applyFont="1" applyFill="1" applyBorder="1" applyAlignment="1"/>
    <xf numFmtId="0" fontId="109" fillId="0" borderId="27" xfId="0" applyFont="1" applyFill="1" applyBorder="1" applyAlignment="1"/>
    <xf numFmtId="0" fontId="0" fillId="0" borderId="27" xfId="0" applyFill="1" applyBorder="1">
      <alignment vertical="top" wrapText="1"/>
    </xf>
    <xf numFmtId="166" fontId="0" fillId="0" borderId="27" xfId="0" applyNumberFormat="1" applyFill="1" applyBorder="1" applyAlignment="1"/>
    <xf numFmtId="167" fontId="0" fillId="0" borderId="27" xfId="0" applyNumberFormat="1" applyFill="1" applyBorder="1" applyAlignment="1"/>
    <xf numFmtId="0" fontId="115" fillId="0" borderId="27" xfId="0" applyFont="1" applyFill="1" applyBorder="1" applyAlignment="1"/>
    <xf numFmtId="0" fontId="116" fillId="0" borderId="27" xfId="0" applyFont="1" applyFill="1" applyBorder="1">
      <alignment vertical="top" wrapText="1"/>
    </xf>
    <xf numFmtId="44" fontId="0" fillId="0" borderId="27" xfId="546" applyFont="1" applyFill="1" applyBorder="1"/>
    <xf numFmtId="0" fontId="99" fillId="0" borderId="27" xfId="0" applyFont="1" applyFill="1" applyBorder="1" applyAlignment="1">
      <alignment horizontal="left"/>
    </xf>
    <xf numFmtId="44" fontId="99" fillId="0" borderId="27" xfId="546" applyFont="1" applyFill="1" applyBorder="1" applyAlignment="1">
      <alignment horizontal="left"/>
    </xf>
    <xf numFmtId="44" fontId="23" fillId="0" borderId="27" xfId="546" applyFont="1" applyFill="1" applyBorder="1"/>
    <xf numFmtId="44" fontId="71" fillId="0" borderId="27" xfId="546" applyFont="1" applyFill="1" applyBorder="1"/>
    <xf numFmtId="0" fontId="117" fillId="0" borderId="27" xfId="0" applyFont="1" applyFill="1" applyBorder="1">
      <alignment vertical="top" wrapText="1"/>
    </xf>
    <xf numFmtId="44" fontId="117" fillId="0" borderId="27" xfId="366" applyFont="1" applyFill="1" applyBorder="1" applyAlignment="1">
      <alignment horizontal="right" wrapText="1"/>
    </xf>
    <xf numFmtId="44" fontId="117" fillId="0" borderId="27" xfId="366" applyFont="1" applyFill="1" applyBorder="1" applyAlignment="1">
      <alignment vertical="top" wrapText="1"/>
    </xf>
    <xf numFmtId="0" fontId="118" fillId="0" borderId="27" xfId="0" applyFont="1" applyFill="1" applyBorder="1" applyAlignment="1">
      <alignment horizontal="left"/>
    </xf>
    <xf numFmtId="44" fontId="0" fillId="0" borderId="27" xfId="0" applyNumberFormat="1" applyFill="1" applyBorder="1" applyAlignment="1"/>
    <xf numFmtId="49" fontId="119" fillId="0" borderId="27" xfId="0" applyNumberFormat="1" applyFont="1" applyFill="1" applyBorder="1" applyAlignment="1"/>
    <xf numFmtId="44" fontId="85" fillId="0" borderId="27" xfId="546" applyFont="1" applyFill="1" applyBorder="1" applyAlignment="1">
      <alignment vertical="top" wrapText="1"/>
    </xf>
    <xf numFmtId="0" fontId="72" fillId="0" borderId="27" xfId="367" applyFont="1" applyFill="1" applyBorder="1" applyAlignment="1">
      <alignment horizontal="left" wrapText="1"/>
    </xf>
    <xf numFmtId="0" fontId="115" fillId="0" borderId="27" xfId="0" applyFont="1" applyFill="1" applyBorder="1">
      <alignment vertical="top" wrapText="1"/>
    </xf>
    <xf numFmtId="0" fontId="104" fillId="0" borderId="27" xfId="0" applyFont="1" applyFill="1" applyBorder="1">
      <alignment vertical="top" wrapText="1"/>
    </xf>
    <xf numFmtId="0" fontId="72" fillId="0" borderId="27" xfId="0" applyFont="1" applyFill="1" applyBorder="1" applyAlignment="1">
      <alignment vertical="center" wrapText="1"/>
    </xf>
    <xf numFmtId="44" fontId="72" fillId="0" borderId="27" xfId="546" applyFont="1" applyFill="1" applyBorder="1"/>
    <xf numFmtId="44" fontId="71" fillId="0" borderId="27" xfId="546" applyFont="1" applyFill="1" applyBorder="1" applyAlignment="1">
      <alignment vertical="top" wrapText="1"/>
    </xf>
    <xf numFmtId="44" fontId="72" fillId="0" borderId="27" xfId="546" applyFont="1" applyFill="1" applyBorder="1" applyAlignment="1">
      <alignment horizontal="right" wrapText="1"/>
    </xf>
    <xf numFmtId="44" fontId="72" fillId="0" borderId="27" xfId="546" applyFont="1" applyFill="1" applyBorder="1" applyAlignment="1">
      <alignment vertical="top" wrapText="1"/>
    </xf>
    <xf numFmtId="0" fontId="70" fillId="0" borderId="27" xfId="858" applyFont="1" applyBorder="1" applyAlignment="1"/>
    <xf numFmtId="44" fontId="0" fillId="0" borderId="27" xfId="0" applyNumberFormat="1" applyBorder="1" applyAlignment="1"/>
    <xf numFmtId="0" fontId="115" fillId="0" borderId="27" xfId="0" applyFont="1" applyBorder="1" applyAlignment="1"/>
    <xf numFmtId="0" fontId="71" fillId="0" borderId="1" xfId="340" applyFont="1"/>
    <xf numFmtId="169" fontId="0" fillId="0" borderId="0" xfId="0" applyNumberFormat="1" applyAlignment="1"/>
    <xf numFmtId="44" fontId="100" fillId="0" borderId="26" xfId="172" applyFont="1" applyBorder="1"/>
    <xf numFmtId="44" fontId="0" fillId="0" borderId="27" xfId="546" applyFont="1" applyBorder="1"/>
    <xf numFmtId="0" fontId="120" fillId="0" borderId="27" xfId="0" applyFont="1" applyBorder="1" applyAlignment="1"/>
    <xf numFmtId="164" fontId="0" fillId="0" borderId="1" xfId="366" applyNumberFormat="1" applyFont="1" applyAlignment="1">
      <alignment vertical="top" wrapText="1"/>
    </xf>
    <xf numFmtId="44" fontId="0" fillId="0" borderId="1" xfId="172" applyFont="1" applyFill="1" applyBorder="1"/>
    <xf numFmtId="164" fontId="0" fillId="0" borderId="1" xfId="366" applyNumberFormat="1" applyFont="1" applyFill="1" applyAlignment="1">
      <alignment vertical="top" wrapText="1"/>
    </xf>
    <xf numFmtId="0" fontId="100" fillId="0" borderId="0" xfId="0" applyFont="1" applyAlignment="1"/>
    <xf numFmtId="0" fontId="100" fillId="0" borderId="1" xfId="0" applyFont="1" applyBorder="1" applyAlignment="1"/>
    <xf numFmtId="0" fontId="0" fillId="0" borderId="0" xfId="0" applyAlignment="1">
      <alignment horizontal="left" vertical="center" wrapText="1"/>
    </xf>
    <xf numFmtId="0" fontId="121" fillId="0" borderId="0" xfId="0" applyFont="1" applyAlignment="1">
      <alignment horizontal="left" vertical="center" wrapText="1"/>
    </xf>
    <xf numFmtId="0" fontId="0" fillId="0" borderId="1" xfId="0" applyFill="1" applyBorder="1" applyAlignment="1"/>
    <xf numFmtId="0" fontId="0" fillId="0" borderId="1" xfId="0" applyFill="1" applyBorder="1">
      <alignment vertical="top" wrapText="1"/>
    </xf>
    <xf numFmtId="8" fontId="0" fillId="0" borderId="0" xfId="0" applyNumberFormat="1">
      <alignment vertical="top" wrapText="1"/>
    </xf>
    <xf numFmtId="0" fontId="122" fillId="0" borderId="1" xfId="340" applyFont="1"/>
    <xf numFmtId="170" fontId="0" fillId="0" borderId="0" xfId="0" applyNumberFormat="1" applyAlignment="1"/>
    <xf numFmtId="0" fontId="0" fillId="0" borderId="0" xfId="0" applyAlignment="1">
      <alignment horizontal="right"/>
    </xf>
    <xf numFmtId="170" fontId="0" fillId="0" borderId="0" xfId="0" applyNumberFormat="1" applyFill="1" applyAlignment="1">
      <alignment horizontal="right"/>
    </xf>
    <xf numFmtId="44" fontId="0" fillId="0" borderId="1" xfId="0" applyNumberFormat="1" applyFill="1" applyBorder="1" applyAlignment="1"/>
    <xf numFmtId="0" fontId="0" fillId="0" borderId="1" xfId="0" quotePrefix="1" applyFill="1" applyBorder="1" applyAlignment="1"/>
    <xf numFmtId="0" fontId="100" fillId="0" borderId="26" xfId="0" applyFont="1" applyBorder="1" applyAlignment="1">
      <alignment horizontal="center"/>
    </xf>
    <xf numFmtId="0" fontId="100" fillId="0" borderId="26" xfId="0" applyFont="1" applyBorder="1" applyAlignment="1">
      <alignment horizontal="center" wrapText="1"/>
    </xf>
    <xf numFmtId="164" fontId="0" fillId="0" borderId="0" xfId="172" applyNumberFormat="1" applyFont="1" applyAlignment="1"/>
    <xf numFmtId="170" fontId="0" fillId="0" borderId="0" xfId="0" applyNumberFormat="1">
      <alignment vertical="top" wrapText="1"/>
    </xf>
    <xf numFmtId="0" fontId="123" fillId="0" borderId="0" xfId="0" applyFont="1" applyAlignment="1">
      <alignment horizontal="left" vertical="center" wrapText="1"/>
    </xf>
    <xf numFmtId="0" fontId="70" fillId="0" borderId="1" xfId="340"/>
    <xf numFmtId="164" fontId="70" fillId="0" borderId="1" xfId="340" applyNumberFormat="1"/>
    <xf numFmtId="0" fontId="124" fillId="0" borderId="27" xfId="340" applyFont="1" applyBorder="1" applyAlignment="1">
      <alignment horizontal="center" vertical="center"/>
    </xf>
    <xf numFmtId="164" fontId="124" fillId="0" borderId="27" xfId="340" applyNumberFormat="1" applyFont="1" applyBorder="1" applyAlignment="1">
      <alignment horizontal="center" vertical="center"/>
    </xf>
    <xf numFmtId="0" fontId="124" fillId="0" borderId="28" xfId="340" applyFont="1" applyBorder="1" applyAlignment="1">
      <alignment horizontal="left" vertical="center"/>
    </xf>
    <xf numFmtId="0" fontId="125" fillId="0" borderId="1" xfId="340" applyFont="1" applyAlignment="1">
      <alignment horizontal="center" vertical="center"/>
    </xf>
    <xf numFmtId="0" fontId="114" fillId="0" borderId="1" xfId="340" applyFont="1"/>
    <xf numFmtId="0" fontId="126" fillId="0" borderId="27" xfId="340" applyFont="1" applyBorder="1" applyAlignment="1">
      <alignment horizontal="center" vertical="center"/>
    </xf>
    <xf numFmtId="164" fontId="126" fillId="0" borderId="27" xfId="340" applyNumberFormat="1" applyFont="1" applyBorder="1" applyAlignment="1">
      <alignment horizontal="center" vertical="center"/>
    </xf>
    <xf numFmtId="0" fontId="126" fillId="0" borderId="28" xfId="340" applyFont="1" applyBorder="1" applyAlignment="1">
      <alignment horizontal="left" vertical="center"/>
    </xf>
    <xf numFmtId="0" fontId="125" fillId="3" borderId="1" xfId="340" applyFont="1" applyFill="1" applyAlignment="1">
      <alignment horizontal="center" vertical="center"/>
    </xf>
    <xf numFmtId="0" fontId="125" fillId="0" borderId="30" xfId="340" applyFont="1" applyBorder="1" applyAlignment="1">
      <alignment horizontal="center" vertical="center"/>
    </xf>
    <xf numFmtId="0" fontId="127" fillId="0" borderId="27" xfId="340" applyFont="1" applyBorder="1" applyAlignment="1">
      <alignment horizontal="center" vertical="center"/>
    </xf>
    <xf numFmtId="164" fontId="127" fillId="0" borderId="27" xfId="340" applyNumberFormat="1" applyFont="1" applyBorder="1" applyAlignment="1">
      <alignment horizontal="center" vertical="center"/>
    </xf>
    <xf numFmtId="0" fontId="127" fillId="0" borderId="28" xfId="340" applyFont="1" applyBorder="1" applyAlignment="1">
      <alignment horizontal="left" vertical="center"/>
    </xf>
    <xf numFmtId="0" fontId="125" fillId="3" borderId="27" xfId="340" applyFont="1" applyFill="1" applyBorder="1" applyAlignment="1">
      <alignment horizontal="center" vertical="center"/>
    </xf>
    <xf numFmtId="164" fontId="128" fillId="72" borderId="27" xfId="340" applyNumberFormat="1" applyFont="1" applyFill="1" applyBorder="1" applyAlignment="1">
      <alignment horizontal="center" vertical="center" wrapText="1"/>
    </xf>
    <xf numFmtId="0" fontId="128" fillId="72" borderId="27" xfId="340" applyFont="1" applyFill="1" applyBorder="1" applyAlignment="1">
      <alignment horizontal="center" vertical="center"/>
    </xf>
    <xf numFmtId="0" fontId="129" fillId="3" borderId="1" xfId="340" applyFont="1" applyFill="1" applyAlignment="1">
      <alignment horizontal="left"/>
    </xf>
    <xf numFmtId="164" fontId="130" fillId="3" borderId="1" xfId="340" applyNumberFormat="1" applyFont="1" applyFill="1" applyAlignment="1">
      <alignment horizontal="center"/>
    </xf>
    <xf numFmtId="0" fontId="130" fillId="3" borderId="1" xfId="340" applyFont="1" applyFill="1" applyAlignment="1">
      <alignment horizontal="center"/>
    </xf>
    <xf numFmtId="0" fontId="131" fillId="3" borderId="1" xfId="340" applyFont="1" applyFill="1" applyAlignment="1">
      <alignment horizontal="left" vertical="center"/>
    </xf>
    <xf numFmtId="0" fontId="132" fillId="3" borderId="1" xfId="340" applyFont="1" applyFill="1" applyAlignment="1">
      <alignment horizontal="left"/>
    </xf>
    <xf numFmtId="0" fontId="133" fillId="3" borderId="1" xfId="340" applyFont="1" applyFill="1" applyAlignment="1">
      <alignment horizontal="center" vertical="center"/>
    </xf>
    <xf numFmtId="0" fontId="134" fillId="3" borderId="1" xfId="340" applyFont="1" applyFill="1" applyAlignment="1">
      <alignment horizontal="left" vertical="center"/>
    </xf>
    <xf numFmtId="0" fontId="135" fillId="3" borderId="1" xfId="340" applyFont="1" applyFill="1" applyAlignment="1">
      <alignment horizontal="left"/>
    </xf>
    <xf numFmtId="0" fontId="131" fillId="3" borderId="1" xfId="340" applyFont="1" applyFill="1" applyAlignment="1">
      <alignment horizontal="left" wrapText="1"/>
    </xf>
    <xf numFmtId="0" fontId="136" fillId="3" borderId="1" xfId="340" applyFont="1" applyFill="1" applyAlignment="1">
      <alignment horizontal="left" vertical="center"/>
    </xf>
    <xf numFmtId="0" fontId="0" fillId="0" borderId="0" xfId="0" applyFill="1" applyAlignment="1"/>
    <xf numFmtId="164" fontId="0" fillId="0" borderId="0" xfId="0" applyNumberFormat="1" applyFill="1" applyAlignment="1"/>
    <xf numFmtId="0" fontId="100" fillId="0" borderId="1" xfId="0" applyFont="1" applyFill="1" applyBorder="1" applyAlignment="1"/>
    <xf numFmtId="8" fontId="0" fillId="0" borderId="1" xfId="0" applyNumberFormat="1" applyFill="1" applyBorder="1" applyAlignment="1"/>
    <xf numFmtId="49" fontId="138" fillId="0" borderId="1" xfId="0" applyNumberFormat="1" applyFont="1" applyFill="1" applyBorder="1" applyAlignment="1"/>
    <xf numFmtId="0" fontId="137" fillId="0" borderId="1" xfId="0" applyFont="1" applyFill="1" applyBorder="1" applyAlignment="1">
      <alignment horizontal="center"/>
    </xf>
    <xf numFmtId="2" fontId="138" fillId="0" borderId="1" xfId="0" applyNumberFormat="1" applyFont="1" applyFill="1" applyBorder="1" applyAlignment="1"/>
    <xf numFmtId="0" fontId="139" fillId="0" borderId="1" xfId="0" applyFont="1" applyFill="1" applyBorder="1" applyAlignment="1">
      <alignment horizontal="center"/>
    </xf>
    <xf numFmtId="0" fontId="139" fillId="0" borderId="1" xfId="0" applyFont="1" applyFill="1" applyBorder="1" applyAlignment="1"/>
    <xf numFmtId="0" fontId="140" fillId="0" borderId="1" xfId="0" applyFont="1" applyFill="1" applyBorder="1" applyAlignment="1">
      <alignment horizontal="center"/>
    </xf>
    <xf numFmtId="0" fontId="140" fillId="0" borderId="1" xfId="0" applyFont="1" applyFill="1" applyBorder="1" applyAlignment="1"/>
    <xf numFmtId="0" fontId="139" fillId="0" borderId="1" xfId="0" applyFont="1" applyFill="1" applyBorder="1" applyAlignment="1">
      <alignment vertical="top"/>
    </xf>
    <xf numFmtId="0" fontId="139" fillId="0" borderId="1" xfId="0" applyFont="1" applyFill="1" applyBorder="1" applyAlignment="1">
      <alignment horizontal="center" vertical="top"/>
    </xf>
    <xf numFmtId="44" fontId="139" fillId="0" borderId="1" xfId="0" applyNumberFormat="1" applyFont="1" applyFill="1" applyBorder="1" applyAlignment="1"/>
    <xf numFmtId="0" fontId="141" fillId="0" borderId="0" xfId="0" applyFont="1" applyAlignment="1"/>
    <xf numFmtId="0" fontId="141" fillId="0" borderId="25" xfId="0" applyFont="1" applyBorder="1" applyAlignment="1"/>
    <xf numFmtId="164" fontId="142" fillId="0" borderId="25" xfId="0" applyNumberFormat="1" applyFont="1" applyBorder="1" applyAlignment="1">
      <alignment vertical="top"/>
    </xf>
    <xf numFmtId="0" fontId="142" fillId="0" borderId="25" xfId="0" applyFont="1" applyBorder="1" applyAlignment="1">
      <alignment vertical="top"/>
    </xf>
    <xf numFmtId="4" fontId="142" fillId="0" borderId="25" xfId="0" applyNumberFormat="1" applyFont="1" applyBorder="1" applyAlignment="1">
      <alignment horizontal="center" vertical="top"/>
    </xf>
    <xf numFmtId="164" fontId="143" fillId="0" borderId="25" xfId="0" applyNumberFormat="1" applyFont="1" applyBorder="1" applyAlignment="1">
      <alignment vertical="top"/>
    </xf>
    <xf numFmtId="0" fontId="143" fillId="0" borderId="33" xfId="0" applyFont="1" applyBorder="1" applyAlignment="1">
      <alignment vertical="top"/>
    </xf>
    <xf numFmtId="4" fontId="143" fillId="0" borderId="33" xfId="0" applyNumberFormat="1" applyFont="1" applyBorder="1" applyAlignment="1">
      <alignment horizontal="center" vertical="top"/>
    </xf>
    <xf numFmtId="164" fontId="142" fillId="74" borderId="25" xfId="0" applyNumberFormat="1" applyFont="1" applyFill="1" applyBorder="1" applyAlignment="1">
      <alignment vertical="top"/>
    </xf>
    <xf numFmtId="0" fontId="142" fillId="74" borderId="25" xfId="0" applyFont="1" applyFill="1" applyBorder="1" applyAlignment="1">
      <alignment vertical="top"/>
    </xf>
    <xf numFmtId="4" fontId="142" fillId="74" borderId="25" xfId="0" applyNumberFormat="1" applyFont="1" applyFill="1" applyBorder="1" applyAlignment="1">
      <alignment horizontal="center" vertical="top"/>
    </xf>
    <xf numFmtId="164" fontId="142" fillId="0" borderId="31" xfId="0" applyNumberFormat="1" applyFont="1" applyBorder="1" applyAlignment="1">
      <alignment vertical="top"/>
    </xf>
    <xf numFmtId="0" fontId="142" fillId="0" borderId="32" xfId="0" applyFont="1" applyBorder="1" applyAlignment="1">
      <alignment vertical="top"/>
    </xf>
    <xf numFmtId="4" fontId="142" fillId="0" borderId="32" xfId="0" applyNumberFormat="1" applyFont="1" applyBorder="1" applyAlignment="1">
      <alignment horizontal="center" vertical="top"/>
    </xf>
    <xf numFmtId="0" fontId="143" fillId="0" borderId="25" xfId="0" applyFont="1" applyBorder="1" applyAlignment="1">
      <alignment vertical="top"/>
    </xf>
    <xf numFmtId="8" fontId="0" fillId="0" borderId="1" xfId="0" applyNumberFormat="1" applyFill="1" applyBorder="1">
      <alignment vertical="top" wrapText="1"/>
    </xf>
    <xf numFmtId="8" fontId="17" fillId="0" borderId="1" xfId="0" applyNumberFormat="1" applyFont="1" applyFill="1" applyBorder="1" applyAlignment="1"/>
    <xf numFmtId="164" fontId="100" fillId="0" borderId="26" xfId="0" applyNumberFormat="1" applyFont="1" applyBorder="1" applyAlignment="1"/>
    <xf numFmtId="0" fontId="0" fillId="75" borderId="0" xfId="0" applyFill="1" applyAlignment="1"/>
    <xf numFmtId="164" fontId="0" fillId="75" borderId="0" xfId="0" applyNumberFormat="1" applyFill="1" applyAlignment="1"/>
    <xf numFmtId="49" fontId="144" fillId="76" borderId="34" xfId="0" applyNumberFormat="1" applyFont="1" applyFill="1" applyBorder="1" applyAlignment="1">
      <alignment horizontal="center"/>
    </xf>
    <xf numFmtId="49" fontId="144" fillId="76" borderId="35" xfId="0" applyNumberFormat="1" applyFont="1" applyFill="1" applyBorder="1" applyAlignment="1">
      <alignment horizontal="center"/>
    </xf>
    <xf numFmtId="49" fontId="145" fillId="76" borderId="29" xfId="0" applyNumberFormat="1" applyFont="1" applyFill="1" applyBorder="1" applyAlignment="1">
      <alignment horizontal="left"/>
    </xf>
    <xf numFmtId="0" fontId="144" fillId="76" borderId="29" xfId="0" applyNumberFormat="1" applyFont="1" applyFill="1" applyBorder="1" applyAlignment="1">
      <alignment horizontal="center"/>
    </xf>
    <xf numFmtId="2" fontId="145" fillId="76" borderId="29" xfId="0" applyNumberFormat="1" applyFont="1" applyFill="1" applyBorder="1" applyAlignment="1"/>
    <xf numFmtId="49" fontId="145" fillId="76" borderId="29" xfId="0" applyNumberFormat="1" applyFont="1" applyFill="1" applyBorder="1" applyAlignment="1"/>
    <xf numFmtId="164" fontId="0" fillId="0" borderId="1" xfId="0" applyNumberFormat="1" applyBorder="1">
      <alignment vertical="top" wrapText="1"/>
    </xf>
    <xf numFmtId="0" fontId="97" fillId="0" borderId="0" xfId="0" applyFont="1" applyAlignment="1">
      <alignment horizontal="center" vertical="center"/>
    </xf>
    <xf numFmtId="0" fontId="0" fillId="0" borderId="27" xfId="0" applyBorder="1" applyAlignment="1">
      <alignment horizontal="center"/>
    </xf>
    <xf numFmtId="0" fontId="144" fillId="0" borderId="0" xfId="0" applyFont="1" applyAlignment="1"/>
    <xf numFmtId="0" fontId="146" fillId="0" borderId="0" xfId="0" applyFont="1" applyAlignment="1">
      <alignment horizontal="left" vertical="top"/>
    </xf>
    <xf numFmtId="0" fontId="146" fillId="0" borderId="0" xfId="0" applyFont="1" applyAlignment="1">
      <alignment vertical="top"/>
    </xf>
    <xf numFmtId="168" fontId="146" fillId="0" borderId="0" xfId="0" applyNumberFormat="1" applyFont="1" applyAlignment="1">
      <alignment horizontal="right" vertical="top"/>
    </xf>
    <xf numFmtId="168" fontId="146" fillId="0" borderId="0" xfId="0" applyNumberFormat="1" applyFont="1" applyAlignment="1">
      <alignment vertical="top"/>
    </xf>
    <xf numFmtId="0" fontId="146" fillId="0" borderId="0" xfId="0" applyFont="1" applyAlignment="1">
      <alignment horizontal="left" vertical="top" wrapText="1"/>
    </xf>
    <xf numFmtId="168" fontId="146" fillId="0" borderId="0" xfId="0" applyNumberFormat="1" applyFont="1" applyAlignment="1">
      <alignment horizontal="right" vertical="top" wrapText="1"/>
    </xf>
    <xf numFmtId="0" fontId="146" fillId="0" borderId="0" xfId="0" applyFont="1" applyAlignment="1">
      <alignment horizontal="right" vertical="top"/>
    </xf>
  </cellXfs>
  <cellStyles count="859">
    <cellStyle name="20% - Accent1 2" xfId="6" xr:uid="{00000000-0005-0000-0000-000000000000}"/>
    <cellStyle name="20% - Accent1 2 2" xfId="98" xr:uid="{00000000-0005-0000-0000-000001000000}"/>
    <cellStyle name="20% - Accent1 2 2 2" xfId="184" xr:uid="{00000000-0005-0000-0000-000002000000}"/>
    <cellStyle name="20% - Accent1 2 2 2 2" xfId="288" xr:uid="{00000000-0005-0000-0000-000003000000}"/>
    <cellStyle name="20% - Accent1 2 2 2 2 2" xfId="457" xr:uid="{00000000-0005-0000-0000-000004000000}"/>
    <cellStyle name="20% - Accent1 2 2 2 2 2 2" xfId="766" xr:uid="{FF0C07CC-B741-4030-BB40-548E9E76AEE5}"/>
    <cellStyle name="20% - Accent1 2 2 2 2 3" xfId="633" xr:uid="{801A86E7-0E1A-4092-8F35-FD2D1BEAEC15}"/>
    <cellStyle name="20% - Accent1 2 2 2 3" xfId="369" xr:uid="{00000000-0005-0000-0000-000005000000}"/>
    <cellStyle name="20% - Accent1 2 2 2 3 2" xfId="707" xr:uid="{C071E40F-EF8D-4F50-B1E3-BA59431B3D4E}"/>
    <cellStyle name="20% - Accent1 2 2 2 4" xfId="574" xr:uid="{140B843D-4074-421F-B916-25789BD1C4A0}"/>
    <cellStyle name="20% - Accent1 2 2 3" xfId="265" xr:uid="{00000000-0005-0000-0000-000006000000}"/>
    <cellStyle name="20% - Accent1 2 2 3 2" xfId="434" xr:uid="{00000000-0005-0000-0000-000007000000}"/>
    <cellStyle name="20% - Accent1 2 2 3 2 2" xfId="744" xr:uid="{119C7462-6188-406E-8F24-80219CE3FD6F}"/>
    <cellStyle name="20% - Accent1 2 2 3 3" xfId="611" xr:uid="{F0B8C76D-1F0C-44F2-8771-06770AAD7387}"/>
    <cellStyle name="20% - Accent1 2 2 4" xfId="344" xr:uid="{00000000-0005-0000-0000-000008000000}"/>
    <cellStyle name="20% - Accent1 2 2 4 2" xfId="685" xr:uid="{A2DAA515-5D83-45B1-814E-0FB672D60D23}"/>
    <cellStyle name="20% - Accent1 2 2 5" xfId="552" xr:uid="{6B31F41C-4550-42D8-A15A-684CFBBF1C5A}"/>
    <cellStyle name="20% - Accent1 2 3" xfId="99" xr:uid="{00000000-0005-0000-0000-000009000000}"/>
    <cellStyle name="20% - Accent1 2 3 2" xfId="185" xr:uid="{00000000-0005-0000-0000-00000A000000}"/>
    <cellStyle name="20% - Accent1 2 3 2 2" xfId="370" xr:uid="{00000000-0005-0000-0000-00000B000000}"/>
    <cellStyle name="20% - Accent1 2 4" xfId="183" xr:uid="{00000000-0005-0000-0000-00000C000000}"/>
    <cellStyle name="20% - Accent1 2 4 2" xfId="368" xr:uid="{00000000-0005-0000-0000-00000D000000}"/>
    <cellStyle name="20% - Accent1 3" xfId="100" xr:uid="{00000000-0005-0000-0000-00000E000000}"/>
    <cellStyle name="20% - Accent1 3 2" xfId="186" xr:uid="{00000000-0005-0000-0000-00000F000000}"/>
    <cellStyle name="20% - Accent1 3 2 2" xfId="289" xr:uid="{00000000-0005-0000-0000-000010000000}"/>
    <cellStyle name="20% - Accent1 3 2 2 2" xfId="458" xr:uid="{00000000-0005-0000-0000-000011000000}"/>
    <cellStyle name="20% - Accent1 3 2 2 2 2" xfId="767" xr:uid="{C97CD731-E312-4284-BE85-06858B9D15C3}"/>
    <cellStyle name="20% - Accent1 3 2 2 3" xfId="634" xr:uid="{0978A3E7-25FF-4D37-84DF-F92E955DE738}"/>
    <cellStyle name="20% - Accent1 3 2 3" xfId="371" xr:uid="{00000000-0005-0000-0000-000012000000}"/>
    <cellStyle name="20% - Accent1 3 2 3 2" xfId="708" xr:uid="{02A16A92-0944-467E-A0EA-395694EF10D7}"/>
    <cellStyle name="20% - Accent1 3 2 4" xfId="575" xr:uid="{A5A9C972-5E54-464D-809D-2CC9EBAF18FE}"/>
    <cellStyle name="20% - Accent1 3 3" xfId="266" xr:uid="{00000000-0005-0000-0000-000013000000}"/>
    <cellStyle name="20% - Accent1 3 3 2" xfId="435" xr:uid="{00000000-0005-0000-0000-000014000000}"/>
    <cellStyle name="20% - Accent1 3 3 2 2" xfId="745" xr:uid="{CD32BC3E-2886-4A21-A562-B849A8444F1E}"/>
    <cellStyle name="20% - Accent1 3 3 3" xfId="612" xr:uid="{30CCFAE0-ABDD-4BFD-886E-D8D00E681DAD}"/>
    <cellStyle name="20% - Accent1 3 4" xfId="345" xr:uid="{00000000-0005-0000-0000-000015000000}"/>
    <cellStyle name="20% - Accent1 3 4 2" xfId="686" xr:uid="{F5361A65-ECC8-4340-B900-6B7A8882F7AA}"/>
    <cellStyle name="20% - Accent1 3 5" xfId="553" xr:uid="{D4FBBD3F-7001-4251-817A-F7123F3A2A32}"/>
    <cellStyle name="20% - Accent1 4" xfId="101" xr:uid="{00000000-0005-0000-0000-000016000000}"/>
    <cellStyle name="20% - Accent1 4 2" xfId="187" xr:uid="{00000000-0005-0000-0000-000017000000}"/>
    <cellStyle name="20% - Accent1 4 2 2" xfId="290" xr:uid="{00000000-0005-0000-0000-000018000000}"/>
    <cellStyle name="20% - Accent1 4 2 2 2" xfId="459" xr:uid="{00000000-0005-0000-0000-000019000000}"/>
    <cellStyle name="20% - Accent1 4 2 2 2 2" xfId="768" xr:uid="{0573D57D-B29F-4790-A3D1-459870171261}"/>
    <cellStyle name="20% - Accent1 4 2 2 3" xfId="635" xr:uid="{213C7A95-75A4-4085-A431-87F7EFAC1D3D}"/>
    <cellStyle name="20% - Accent1 4 2 3" xfId="372" xr:uid="{00000000-0005-0000-0000-00001A000000}"/>
    <cellStyle name="20% - Accent1 4 2 3 2" xfId="709" xr:uid="{89BEA0BC-C8CC-483A-8273-66E95870ACDE}"/>
    <cellStyle name="20% - Accent1 4 2 4" xfId="576" xr:uid="{C8EE22CE-B625-47BF-A61E-13B0E709F477}"/>
    <cellStyle name="20% - Accent1 4 3" xfId="267" xr:uid="{00000000-0005-0000-0000-00001B000000}"/>
    <cellStyle name="20% - Accent1 4 3 2" xfId="436" xr:uid="{00000000-0005-0000-0000-00001C000000}"/>
    <cellStyle name="20% - Accent1 4 3 2 2" xfId="746" xr:uid="{D5FA190A-5CB3-49FE-8B67-4FE26C3476D9}"/>
    <cellStyle name="20% - Accent1 4 3 3" xfId="613" xr:uid="{31B846E4-94EA-4E9F-A07C-0E0CC009A656}"/>
    <cellStyle name="20% - Accent1 4 4" xfId="346" xr:uid="{00000000-0005-0000-0000-00001D000000}"/>
    <cellStyle name="20% - Accent1 4 4 2" xfId="687" xr:uid="{30929CCF-D658-482E-84BF-D72EDA88C778}"/>
    <cellStyle name="20% - Accent1 4 5" xfId="554" xr:uid="{B117740B-3A57-4C29-9DE8-4E9F87CE0494}"/>
    <cellStyle name="20% - Accent1 5" xfId="328" xr:uid="{00000000-0005-0000-0000-00001E000000}"/>
    <cellStyle name="20% - Accent1 5 2" xfId="497" xr:uid="{00000000-0005-0000-0000-00001F000000}"/>
    <cellStyle name="20% - Accent1 5 2 2" xfId="804" xr:uid="{2120FD36-1B2E-4E92-AEED-14F1421D6E77}"/>
    <cellStyle name="20% - Accent1 5 3" xfId="671" xr:uid="{B9BB1E02-9D15-469F-B48B-0A2D83638B14}"/>
    <cellStyle name="20% - Accent1 6" xfId="513" xr:uid="{00000000-0005-0000-0000-000020000000}"/>
    <cellStyle name="20% - Accent1 6 2" xfId="820" xr:uid="{477CA86B-6494-438A-97CC-11A05EEAFF1F}"/>
    <cellStyle name="20% - Accent1 7" xfId="530" xr:uid="{116F6B23-12E4-49CA-B31C-1A67DFCDE29E}"/>
    <cellStyle name="20% - Accent1 7 2" xfId="836" xr:uid="{73237A10-C623-48DE-8660-21C9745A17BD}"/>
    <cellStyle name="20% - Accent2 2" xfId="7" xr:uid="{00000000-0005-0000-0000-000021000000}"/>
    <cellStyle name="20% - Accent2 2 2" xfId="102" xr:uid="{00000000-0005-0000-0000-000022000000}"/>
    <cellStyle name="20% - Accent2 2 2 2" xfId="189" xr:uid="{00000000-0005-0000-0000-000023000000}"/>
    <cellStyle name="20% - Accent2 2 2 2 2" xfId="291" xr:uid="{00000000-0005-0000-0000-000024000000}"/>
    <cellStyle name="20% - Accent2 2 2 2 2 2" xfId="460" xr:uid="{00000000-0005-0000-0000-000025000000}"/>
    <cellStyle name="20% - Accent2 2 2 2 2 2 2" xfId="769" xr:uid="{1D5783B8-03ED-431F-B205-A8D47F171F7F}"/>
    <cellStyle name="20% - Accent2 2 2 2 2 3" xfId="636" xr:uid="{9647CB0F-0B41-4953-A12C-880B11E6EC70}"/>
    <cellStyle name="20% - Accent2 2 2 2 3" xfId="374" xr:uid="{00000000-0005-0000-0000-000026000000}"/>
    <cellStyle name="20% - Accent2 2 2 2 3 2" xfId="710" xr:uid="{B7728C60-C602-42E6-BB54-B58F1ED9A94A}"/>
    <cellStyle name="20% - Accent2 2 2 2 4" xfId="577" xr:uid="{27237E90-21DF-4D59-BDCA-59427025F143}"/>
    <cellStyle name="20% - Accent2 2 2 3" xfId="268" xr:uid="{00000000-0005-0000-0000-000027000000}"/>
    <cellStyle name="20% - Accent2 2 2 3 2" xfId="437" xr:uid="{00000000-0005-0000-0000-000028000000}"/>
    <cellStyle name="20% - Accent2 2 2 3 2 2" xfId="747" xr:uid="{5710AA0A-E319-4452-8B02-C010E6C7D9E4}"/>
    <cellStyle name="20% - Accent2 2 2 3 3" xfId="614" xr:uid="{F2721CB8-D0F5-407A-99EE-E68BC2B8C7F5}"/>
    <cellStyle name="20% - Accent2 2 2 4" xfId="347" xr:uid="{00000000-0005-0000-0000-000029000000}"/>
    <cellStyle name="20% - Accent2 2 2 4 2" xfId="688" xr:uid="{AA3A6F59-5978-491B-B021-E93FF229F6F3}"/>
    <cellStyle name="20% - Accent2 2 2 5" xfId="555" xr:uid="{16366E27-B4E4-4B68-AFE1-C34C0813D0C5}"/>
    <cellStyle name="20% - Accent2 2 3" xfId="103" xr:uid="{00000000-0005-0000-0000-00002A000000}"/>
    <cellStyle name="20% - Accent2 2 3 2" xfId="190" xr:uid="{00000000-0005-0000-0000-00002B000000}"/>
    <cellStyle name="20% - Accent2 2 3 2 2" xfId="375" xr:uid="{00000000-0005-0000-0000-00002C000000}"/>
    <cellStyle name="20% - Accent2 2 4" xfId="188" xr:uid="{00000000-0005-0000-0000-00002D000000}"/>
    <cellStyle name="20% - Accent2 2 4 2" xfId="373" xr:uid="{00000000-0005-0000-0000-00002E000000}"/>
    <cellStyle name="20% - Accent2 3" xfId="104" xr:uid="{00000000-0005-0000-0000-00002F000000}"/>
    <cellStyle name="20% - Accent2 3 2" xfId="191" xr:uid="{00000000-0005-0000-0000-000030000000}"/>
    <cellStyle name="20% - Accent2 3 2 2" xfId="292" xr:uid="{00000000-0005-0000-0000-000031000000}"/>
    <cellStyle name="20% - Accent2 3 2 2 2" xfId="461" xr:uid="{00000000-0005-0000-0000-000032000000}"/>
    <cellStyle name="20% - Accent2 3 2 2 2 2" xfId="770" xr:uid="{A95ECAA2-645E-4004-AC61-A47C11F0CD60}"/>
    <cellStyle name="20% - Accent2 3 2 2 3" xfId="637" xr:uid="{4851CB5F-0CA6-480C-9793-4F7EDF410A16}"/>
    <cellStyle name="20% - Accent2 3 2 3" xfId="376" xr:uid="{00000000-0005-0000-0000-000033000000}"/>
    <cellStyle name="20% - Accent2 3 2 3 2" xfId="711" xr:uid="{91A6B6EA-5A77-46D7-A9AA-F41A0284BA5E}"/>
    <cellStyle name="20% - Accent2 3 2 4" xfId="578" xr:uid="{C9AE5493-D938-4CE8-A321-4C1C3D25602D}"/>
    <cellStyle name="20% - Accent2 3 3" xfId="269" xr:uid="{00000000-0005-0000-0000-000034000000}"/>
    <cellStyle name="20% - Accent2 3 3 2" xfId="438" xr:uid="{00000000-0005-0000-0000-000035000000}"/>
    <cellStyle name="20% - Accent2 3 3 2 2" xfId="748" xr:uid="{4C15AC63-545E-4776-B830-7104BBB44C61}"/>
    <cellStyle name="20% - Accent2 3 3 3" xfId="615" xr:uid="{4D501506-EB69-44AF-B19C-A1B183103058}"/>
    <cellStyle name="20% - Accent2 3 4" xfId="348" xr:uid="{00000000-0005-0000-0000-000036000000}"/>
    <cellStyle name="20% - Accent2 3 4 2" xfId="689" xr:uid="{50B178BF-D415-4756-8F23-524538D639C9}"/>
    <cellStyle name="20% - Accent2 3 5" xfId="556" xr:uid="{8FA8E5C5-6FF0-44D6-9EA4-33167339B507}"/>
    <cellStyle name="20% - Accent2 4" xfId="105" xr:uid="{00000000-0005-0000-0000-000037000000}"/>
    <cellStyle name="20% - Accent2 4 2" xfId="192" xr:uid="{00000000-0005-0000-0000-000038000000}"/>
    <cellStyle name="20% - Accent2 4 2 2" xfId="293" xr:uid="{00000000-0005-0000-0000-000039000000}"/>
    <cellStyle name="20% - Accent2 4 2 2 2" xfId="462" xr:uid="{00000000-0005-0000-0000-00003A000000}"/>
    <cellStyle name="20% - Accent2 4 2 2 2 2" xfId="771" xr:uid="{60FA8FDC-6EB6-4CFC-B114-12E094AC25E7}"/>
    <cellStyle name="20% - Accent2 4 2 2 3" xfId="638" xr:uid="{5B2E8925-BD13-4259-A6F0-107C7F5F574D}"/>
    <cellStyle name="20% - Accent2 4 2 3" xfId="377" xr:uid="{00000000-0005-0000-0000-00003B000000}"/>
    <cellStyle name="20% - Accent2 4 2 3 2" xfId="712" xr:uid="{4C06F71E-9765-438E-A218-847E64546EF4}"/>
    <cellStyle name="20% - Accent2 4 2 4" xfId="579" xr:uid="{FDF21112-088A-47FD-9417-79FBDB2B6098}"/>
    <cellStyle name="20% - Accent2 4 3" xfId="270" xr:uid="{00000000-0005-0000-0000-00003C000000}"/>
    <cellStyle name="20% - Accent2 4 3 2" xfId="439" xr:uid="{00000000-0005-0000-0000-00003D000000}"/>
    <cellStyle name="20% - Accent2 4 3 2 2" xfId="749" xr:uid="{2C55D4E8-3199-4315-B99A-A7365B86AEC2}"/>
    <cellStyle name="20% - Accent2 4 3 3" xfId="616" xr:uid="{CAF7A0F0-B85C-4309-957E-26C6E4A5176F}"/>
    <cellStyle name="20% - Accent2 4 4" xfId="349" xr:uid="{00000000-0005-0000-0000-00003E000000}"/>
    <cellStyle name="20% - Accent2 4 4 2" xfId="690" xr:uid="{927DFA8A-3B54-41AC-9FB2-3122340C78A9}"/>
    <cellStyle name="20% - Accent2 4 5" xfId="557" xr:uid="{16B1B23D-6188-487F-883E-42C097BDADEB}"/>
    <cellStyle name="20% - Accent2 5" xfId="330" xr:uid="{00000000-0005-0000-0000-00003F000000}"/>
    <cellStyle name="20% - Accent2 5 2" xfId="499" xr:uid="{00000000-0005-0000-0000-000040000000}"/>
    <cellStyle name="20% - Accent2 5 2 2" xfId="806" xr:uid="{F779E1EF-D79E-4FBE-AD88-737A116EBA29}"/>
    <cellStyle name="20% - Accent2 5 3" xfId="673" xr:uid="{848AA8B8-063B-481E-8870-7F3A3D02BDC0}"/>
    <cellStyle name="20% - Accent2 6" xfId="515" xr:uid="{00000000-0005-0000-0000-000041000000}"/>
    <cellStyle name="20% - Accent2 6 2" xfId="822" xr:uid="{C0287F96-F627-4EA0-808B-C290967D6875}"/>
    <cellStyle name="20% - Accent2 7" xfId="532" xr:uid="{136E7506-CB6D-4F0F-A4E7-7EB0778D7EE6}"/>
    <cellStyle name="20% - Accent2 7 2" xfId="838" xr:uid="{4885B9C1-AF05-473A-9FEC-81B8C3D5548D}"/>
    <cellStyle name="20% - Accent3 2" xfId="8" xr:uid="{00000000-0005-0000-0000-000042000000}"/>
    <cellStyle name="20% - Accent3 2 2" xfId="106" xr:uid="{00000000-0005-0000-0000-000043000000}"/>
    <cellStyle name="20% - Accent3 2 2 2" xfId="194" xr:uid="{00000000-0005-0000-0000-000044000000}"/>
    <cellStyle name="20% - Accent3 2 2 2 2" xfId="294" xr:uid="{00000000-0005-0000-0000-000045000000}"/>
    <cellStyle name="20% - Accent3 2 2 2 2 2" xfId="463" xr:uid="{00000000-0005-0000-0000-000046000000}"/>
    <cellStyle name="20% - Accent3 2 2 2 2 2 2" xfId="772" xr:uid="{F1A05570-868C-41E8-92C4-453A13B8F49A}"/>
    <cellStyle name="20% - Accent3 2 2 2 2 3" xfId="639" xr:uid="{34FB0837-329A-412A-9032-2716691EE199}"/>
    <cellStyle name="20% - Accent3 2 2 2 3" xfId="379" xr:uid="{00000000-0005-0000-0000-000047000000}"/>
    <cellStyle name="20% - Accent3 2 2 2 3 2" xfId="713" xr:uid="{28B98731-2EEA-4456-A0BF-E06EDA5723CE}"/>
    <cellStyle name="20% - Accent3 2 2 2 4" xfId="580" xr:uid="{035F141D-BE08-47C9-BAF9-3BEF89F1012B}"/>
    <cellStyle name="20% - Accent3 2 2 3" xfId="271" xr:uid="{00000000-0005-0000-0000-000048000000}"/>
    <cellStyle name="20% - Accent3 2 2 3 2" xfId="440" xr:uid="{00000000-0005-0000-0000-000049000000}"/>
    <cellStyle name="20% - Accent3 2 2 3 2 2" xfId="750" xr:uid="{A798BB10-FCA7-4B18-9ABF-2F19E11246A7}"/>
    <cellStyle name="20% - Accent3 2 2 3 3" xfId="617" xr:uid="{3F80C384-7AC9-4D14-AA09-28987D1B2155}"/>
    <cellStyle name="20% - Accent3 2 2 4" xfId="350" xr:uid="{00000000-0005-0000-0000-00004A000000}"/>
    <cellStyle name="20% - Accent3 2 2 4 2" xfId="691" xr:uid="{0449B76D-B4C5-4676-88FA-46F985B17B4B}"/>
    <cellStyle name="20% - Accent3 2 2 5" xfId="558" xr:uid="{AF80A2BD-7FAA-4411-A21D-FD432F471FC9}"/>
    <cellStyle name="20% - Accent3 2 3" xfId="107" xr:uid="{00000000-0005-0000-0000-00004B000000}"/>
    <cellStyle name="20% - Accent3 2 3 2" xfId="195" xr:uid="{00000000-0005-0000-0000-00004C000000}"/>
    <cellStyle name="20% - Accent3 2 3 2 2" xfId="380" xr:uid="{00000000-0005-0000-0000-00004D000000}"/>
    <cellStyle name="20% - Accent3 2 4" xfId="193" xr:uid="{00000000-0005-0000-0000-00004E000000}"/>
    <cellStyle name="20% - Accent3 2 4 2" xfId="378" xr:uid="{00000000-0005-0000-0000-00004F000000}"/>
    <cellStyle name="20% - Accent3 3" xfId="108" xr:uid="{00000000-0005-0000-0000-000050000000}"/>
    <cellStyle name="20% - Accent3 3 2" xfId="196" xr:uid="{00000000-0005-0000-0000-000051000000}"/>
    <cellStyle name="20% - Accent3 3 2 2" xfId="295" xr:uid="{00000000-0005-0000-0000-000052000000}"/>
    <cellStyle name="20% - Accent3 3 2 2 2" xfId="464" xr:uid="{00000000-0005-0000-0000-000053000000}"/>
    <cellStyle name="20% - Accent3 3 2 2 2 2" xfId="773" xr:uid="{471FD410-971A-42DD-97DC-709C42126C77}"/>
    <cellStyle name="20% - Accent3 3 2 2 3" xfId="640" xr:uid="{5BF3F890-A92C-49E3-95CE-C903D7CB9DD9}"/>
    <cellStyle name="20% - Accent3 3 2 3" xfId="381" xr:uid="{00000000-0005-0000-0000-000054000000}"/>
    <cellStyle name="20% - Accent3 3 2 3 2" xfId="714" xr:uid="{B2DF09AC-9B0F-45A2-817E-E157EC34FD61}"/>
    <cellStyle name="20% - Accent3 3 2 4" xfId="581" xr:uid="{782F3EEF-B506-4A28-B51D-2B7B3F6C88D6}"/>
    <cellStyle name="20% - Accent3 3 3" xfId="272" xr:uid="{00000000-0005-0000-0000-000055000000}"/>
    <cellStyle name="20% - Accent3 3 3 2" xfId="441" xr:uid="{00000000-0005-0000-0000-000056000000}"/>
    <cellStyle name="20% - Accent3 3 3 2 2" xfId="751" xr:uid="{7B698C0E-3231-492E-A19B-848F4BB0E54E}"/>
    <cellStyle name="20% - Accent3 3 3 3" xfId="618" xr:uid="{3A244C3F-DEB5-4DCF-BD3F-47199A711510}"/>
    <cellStyle name="20% - Accent3 3 4" xfId="351" xr:uid="{00000000-0005-0000-0000-000057000000}"/>
    <cellStyle name="20% - Accent3 3 4 2" xfId="692" xr:uid="{F93D3C70-9DDC-49A1-83B4-5C6073738904}"/>
    <cellStyle name="20% - Accent3 3 5" xfId="559" xr:uid="{E18E88AA-EAA9-464A-A1C2-8020312F19A1}"/>
    <cellStyle name="20% - Accent3 4" xfId="109" xr:uid="{00000000-0005-0000-0000-000058000000}"/>
    <cellStyle name="20% - Accent3 4 2" xfId="197" xr:uid="{00000000-0005-0000-0000-000059000000}"/>
    <cellStyle name="20% - Accent3 4 2 2" xfId="296" xr:uid="{00000000-0005-0000-0000-00005A000000}"/>
    <cellStyle name="20% - Accent3 4 2 2 2" xfId="465" xr:uid="{00000000-0005-0000-0000-00005B000000}"/>
    <cellStyle name="20% - Accent3 4 2 2 2 2" xfId="774" xr:uid="{3573B4D3-AE33-4B5D-9122-6325C7E8C222}"/>
    <cellStyle name="20% - Accent3 4 2 2 3" xfId="641" xr:uid="{DC715FC3-9F46-45E3-9D00-B0C2B408170D}"/>
    <cellStyle name="20% - Accent3 4 2 3" xfId="382" xr:uid="{00000000-0005-0000-0000-00005C000000}"/>
    <cellStyle name="20% - Accent3 4 2 3 2" xfId="715" xr:uid="{B281A71A-B580-4376-9533-A06B087B6569}"/>
    <cellStyle name="20% - Accent3 4 2 4" xfId="582" xr:uid="{3718EB26-9037-4D99-BA28-6F7D7C9A1E44}"/>
    <cellStyle name="20% - Accent3 4 3" xfId="273" xr:uid="{00000000-0005-0000-0000-00005D000000}"/>
    <cellStyle name="20% - Accent3 4 3 2" xfId="442" xr:uid="{00000000-0005-0000-0000-00005E000000}"/>
    <cellStyle name="20% - Accent3 4 3 2 2" xfId="752" xr:uid="{69D5D2E0-3C34-4832-8DE4-D220F979B9C4}"/>
    <cellStyle name="20% - Accent3 4 3 3" xfId="619" xr:uid="{30EC4925-2661-4556-B3A7-48D3A73E5792}"/>
    <cellStyle name="20% - Accent3 4 4" xfId="352" xr:uid="{00000000-0005-0000-0000-00005F000000}"/>
    <cellStyle name="20% - Accent3 4 4 2" xfId="693" xr:uid="{6A05D1DB-8708-4C8F-91C8-860FB7FF28DC}"/>
    <cellStyle name="20% - Accent3 4 5" xfId="560" xr:uid="{80E2825D-F2A1-4049-92A4-D58CC2A456B5}"/>
    <cellStyle name="20% - Accent3 5" xfId="332" xr:uid="{00000000-0005-0000-0000-000060000000}"/>
    <cellStyle name="20% - Accent3 5 2" xfId="501" xr:uid="{00000000-0005-0000-0000-000061000000}"/>
    <cellStyle name="20% - Accent3 5 2 2" xfId="808" xr:uid="{DE805F9F-F063-43E7-8B4D-D30FE7F514FD}"/>
    <cellStyle name="20% - Accent3 5 3" xfId="675" xr:uid="{4FDD6DC3-BE36-4CF9-8E2D-FE7976D757C8}"/>
    <cellStyle name="20% - Accent3 6" xfId="517" xr:uid="{00000000-0005-0000-0000-000062000000}"/>
    <cellStyle name="20% - Accent3 6 2" xfId="824" xr:uid="{3CCCBBCC-A111-4C39-945D-82E099C1FB40}"/>
    <cellStyle name="20% - Accent3 7" xfId="534" xr:uid="{E6069347-C1E4-428C-8DD4-2C7F5F2FADDA}"/>
    <cellStyle name="20% - Accent3 7 2" xfId="840" xr:uid="{E2DA7706-5CF4-4C82-989A-253E1EACCE0E}"/>
    <cellStyle name="20% - Accent4 2" xfId="9" xr:uid="{00000000-0005-0000-0000-000063000000}"/>
    <cellStyle name="20% - Accent4 2 2" xfId="110" xr:uid="{00000000-0005-0000-0000-000064000000}"/>
    <cellStyle name="20% - Accent4 2 2 2" xfId="199" xr:uid="{00000000-0005-0000-0000-000065000000}"/>
    <cellStyle name="20% - Accent4 2 2 2 2" xfId="297" xr:uid="{00000000-0005-0000-0000-000066000000}"/>
    <cellStyle name="20% - Accent4 2 2 2 2 2" xfId="466" xr:uid="{00000000-0005-0000-0000-000067000000}"/>
    <cellStyle name="20% - Accent4 2 2 2 2 2 2" xfId="775" xr:uid="{F61BBB6A-786C-413D-B5C7-6ABB5B8E80F1}"/>
    <cellStyle name="20% - Accent4 2 2 2 2 3" xfId="642" xr:uid="{54D57728-9827-462F-BD8D-2F23F2769411}"/>
    <cellStyle name="20% - Accent4 2 2 2 3" xfId="384" xr:uid="{00000000-0005-0000-0000-000068000000}"/>
    <cellStyle name="20% - Accent4 2 2 2 3 2" xfId="716" xr:uid="{69E050C8-5D16-496D-9E00-1F58E45215BA}"/>
    <cellStyle name="20% - Accent4 2 2 2 4" xfId="583" xr:uid="{27012A63-1C04-4FBF-96F5-0C91EF6404D6}"/>
    <cellStyle name="20% - Accent4 2 2 3" xfId="274" xr:uid="{00000000-0005-0000-0000-000069000000}"/>
    <cellStyle name="20% - Accent4 2 2 3 2" xfId="443" xr:uid="{00000000-0005-0000-0000-00006A000000}"/>
    <cellStyle name="20% - Accent4 2 2 3 2 2" xfId="753" xr:uid="{F98AF8D6-45C0-483A-9B1E-6FD032B1E6C4}"/>
    <cellStyle name="20% - Accent4 2 2 3 3" xfId="620" xr:uid="{AAC5C420-ABFA-4DE9-9E5E-F0B7CBA44F2B}"/>
    <cellStyle name="20% - Accent4 2 2 4" xfId="353" xr:uid="{00000000-0005-0000-0000-00006B000000}"/>
    <cellStyle name="20% - Accent4 2 2 4 2" xfId="694" xr:uid="{FC050B3F-8E25-4A16-A2F6-3B3C7D86C154}"/>
    <cellStyle name="20% - Accent4 2 2 5" xfId="561" xr:uid="{AAA3AE5E-145B-4556-A2CE-B26A9248883A}"/>
    <cellStyle name="20% - Accent4 2 3" xfId="111" xr:uid="{00000000-0005-0000-0000-00006C000000}"/>
    <cellStyle name="20% - Accent4 2 3 2" xfId="200" xr:uid="{00000000-0005-0000-0000-00006D000000}"/>
    <cellStyle name="20% - Accent4 2 3 2 2" xfId="385" xr:uid="{00000000-0005-0000-0000-00006E000000}"/>
    <cellStyle name="20% - Accent4 2 4" xfId="198" xr:uid="{00000000-0005-0000-0000-00006F000000}"/>
    <cellStyle name="20% - Accent4 2 4 2" xfId="383" xr:uid="{00000000-0005-0000-0000-000070000000}"/>
    <cellStyle name="20% - Accent4 3" xfId="112" xr:uid="{00000000-0005-0000-0000-000071000000}"/>
    <cellStyle name="20% - Accent4 3 2" xfId="201" xr:uid="{00000000-0005-0000-0000-000072000000}"/>
    <cellStyle name="20% - Accent4 3 2 2" xfId="298" xr:uid="{00000000-0005-0000-0000-000073000000}"/>
    <cellStyle name="20% - Accent4 3 2 2 2" xfId="467" xr:uid="{00000000-0005-0000-0000-000074000000}"/>
    <cellStyle name="20% - Accent4 3 2 2 2 2" xfId="776" xr:uid="{08087190-0586-4CED-A296-F73E967EDE0F}"/>
    <cellStyle name="20% - Accent4 3 2 2 3" xfId="643" xr:uid="{C909BD56-6B3D-4123-9D83-9C7C4AC154CF}"/>
    <cellStyle name="20% - Accent4 3 2 3" xfId="386" xr:uid="{00000000-0005-0000-0000-000075000000}"/>
    <cellStyle name="20% - Accent4 3 2 3 2" xfId="717" xr:uid="{38286E81-5482-4359-AF53-97B054301832}"/>
    <cellStyle name="20% - Accent4 3 2 4" xfId="584" xr:uid="{87F756FB-0E54-4207-8EDA-140122FD02D7}"/>
    <cellStyle name="20% - Accent4 3 3" xfId="275" xr:uid="{00000000-0005-0000-0000-000076000000}"/>
    <cellStyle name="20% - Accent4 3 3 2" xfId="444" xr:uid="{00000000-0005-0000-0000-000077000000}"/>
    <cellStyle name="20% - Accent4 3 3 2 2" xfId="754" xr:uid="{57548E6B-4CF3-46E0-8A07-ACEB60E597C8}"/>
    <cellStyle name="20% - Accent4 3 3 3" xfId="621" xr:uid="{5007248E-2A42-43DF-AF05-1E972CD030A1}"/>
    <cellStyle name="20% - Accent4 3 4" xfId="354" xr:uid="{00000000-0005-0000-0000-000078000000}"/>
    <cellStyle name="20% - Accent4 3 4 2" xfId="695" xr:uid="{EB010D05-DC12-4323-B109-6737397D4F0F}"/>
    <cellStyle name="20% - Accent4 3 5" xfId="562" xr:uid="{101BFBC2-F2D5-4C91-B0BF-FEC7A8911C7C}"/>
    <cellStyle name="20% - Accent4 4" xfId="113" xr:uid="{00000000-0005-0000-0000-000079000000}"/>
    <cellStyle name="20% - Accent4 4 2" xfId="202" xr:uid="{00000000-0005-0000-0000-00007A000000}"/>
    <cellStyle name="20% - Accent4 4 2 2" xfId="299" xr:uid="{00000000-0005-0000-0000-00007B000000}"/>
    <cellStyle name="20% - Accent4 4 2 2 2" xfId="468" xr:uid="{00000000-0005-0000-0000-00007C000000}"/>
    <cellStyle name="20% - Accent4 4 2 2 2 2" xfId="777" xr:uid="{E57C43F9-C412-4ABF-9B62-1A507ECA787B}"/>
    <cellStyle name="20% - Accent4 4 2 2 3" xfId="644" xr:uid="{9EFE2665-E975-4D61-BE58-5F3CA122FD19}"/>
    <cellStyle name="20% - Accent4 4 2 3" xfId="387" xr:uid="{00000000-0005-0000-0000-00007D000000}"/>
    <cellStyle name="20% - Accent4 4 2 3 2" xfId="718" xr:uid="{4A1CF126-870B-4A22-86CD-8BC782BF306D}"/>
    <cellStyle name="20% - Accent4 4 2 4" xfId="585" xr:uid="{A5A59BC7-352F-4344-91FF-1A49AE30338C}"/>
    <cellStyle name="20% - Accent4 4 3" xfId="276" xr:uid="{00000000-0005-0000-0000-00007E000000}"/>
    <cellStyle name="20% - Accent4 4 3 2" xfId="445" xr:uid="{00000000-0005-0000-0000-00007F000000}"/>
    <cellStyle name="20% - Accent4 4 3 2 2" xfId="755" xr:uid="{D39094A9-AA7C-41CD-87FD-79D7E236C4B8}"/>
    <cellStyle name="20% - Accent4 4 3 3" xfId="622" xr:uid="{16F5D421-6968-4030-B83F-F593EFC60DFC}"/>
    <cellStyle name="20% - Accent4 4 4" xfId="355" xr:uid="{00000000-0005-0000-0000-000080000000}"/>
    <cellStyle name="20% - Accent4 4 4 2" xfId="696" xr:uid="{5FED461C-EB4B-47C6-A4AF-57466B445159}"/>
    <cellStyle name="20% - Accent4 4 5" xfId="563" xr:uid="{A50A8454-5145-432F-9009-9CDF414160E3}"/>
    <cellStyle name="20% - Accent4 5" xfId="334" xr:uid="{00000000-0005-0000-0000-000081000000}"/>
    <cellStyle name="20% - Accent4 5 2" xfId="503" xr:uid="{00000000-0005-0000-0000-000082000000}"/>
    <cellStyle name="20% - Accent4 5 2 2" xfId="810" xr:uid="{15C9F264-7D6E-42DC-ADF9-E01F8AEB001F}"/>
    <cellStyle name="20% - Accent4 5 3" xfId="677" xr:uid="{A17A5025-649E-48EC-9F58-D90B63D2C8B3}"/>
    <cellStyle name="20% - Accent4 6" xfId="519" xr:uid="{00000000-0005-0000-0000-000083000000}"/>
    <cellStyle name="20% - Accent4 6 2" xfId="826" xr:uid="{BD3A0776-7E3C-4E92-8E66-FBB5D6609E88}"/>
    <cellStyle name="20% - Accent4 7" xfId="536" xr:uid="{39994C26-C60E-4E07-B9A8-7049E1CCE0C3}"/>
    <cellStyle name="20% - Accent4 7 2" xfId="842" xr:uid="{3F746A47-C515-4DEE-976C-41AF24D25303}"/>
    <cellStyle name="20% - Accent5 2" xfId="10" xr:uid="{00000000-0005-0000-0000-000084000000}"/>
    <cellStyle name="20% - Accent5 2 2" xfId="203" xr:uid="{00000000-0005-0000-0000-000085000000}"/>
    <cellStyle name="20% - Accent5 2 2 2" xfId="388" xr:uid="{00000000-0005-0000-0000-000086000000}"/>
    <cellStyle name="20% - Accent5 3" xfId="225" xr:uid="{00000000-0005-0000-0000-000087000000}"/>
    <cellStyle name="20% - Accent5 3 2" xfId="309" xr:uid="{00000000-0005-0000-0000-000088000000}"/>
    <cellStyle name="20% - Accent5 3 2 2" xfId="478" xr:uid="{00000000-0005-0000-0000-000089000000}"/>
    <cellStyle name="20% - Accent5 3 2 2 2" xfId="787" xr:uid="{30EB49F5-976A-4E00-84E8-FDB307E362E6}"/>
    <cellStyle name="20% - Accent5 3 2 3" xfId="654" xr:uid="{A911F343-7520-42B9-8858-D2E53C374882}"/>
    <cellStyle name="20% - Accent5 3 3" xfId="408" xr:uid="{00000000-0005-0000-0000-00008A000000}"/>
    <cellStyle name="20% - Accent5 3 3 2" xfId="728" xr:uid="{5FC24C0D-F3E0-47B7-988B-FA33EE4DBB4B}"/>
    <cellStyle name="20% - Accent5 3 4" xfId="595" xr:uid="{99175FF3-A268-48E8-AEA0-DBE6304C8520}"/>
    <cellStyle name="20% - Accent5 4" xfId="336" xr:uid="{00000000-0005-0000-0000-00008B000000}"/>
    <cellStyle name="20% - Accent5 4 2" xfId="505" xr:uid="{00000000-0005-0000-0000-00008C000000}"/>
    <cellStyle name="20% - Accent5 4 2 2" xfId="812" xr:uid="{52D2471C-4CBC-43FD-B1D0-5A7B28DAE2C3}"/>
    <cellStyle name="20% - Accent5 4 3" xfId="679" xr:uid="{C292103D-F993-4FD9-9A8D-17D1DDFD9D77}"/>
    <cellStyle name="20% - Accent5 5" xfId="521" xr:uid="{00000000-0005-0000-0000-00008D000000}"/>
    <cellStyle name="20% - Accent5 5 2" xfId="828" xr:uid="{7FB625A6-0332-4419-B729-488E0859987E}"/>
    <cellStyle name="20% - Accent5 6" xfId="538" xr:uid="{9DB3400A-523C-4E09-BF5D-0D464DB1F703}"/>
    <cellStyle name="20% - Accent5 6 2" xfId="844" xr:uid="{CDBC88EC-B9D6-4D95-94E6-09EA7DB42041}"/>
    <cellStyle name="20% - Accent6 2" xfId="11" xr:uid="{00000000-0005-0000-0000-00008E000000}"/>
    <cellStyle name="20% - Accent6 2 2" xfId="204" xr:uid="{00000000-0005-0000-0000-00008F000000}"/>
    <cellStyle name="20% - Accent6 2 2 2" xfId="389" xr:uid="{00000000-0005-0000-0000-000090000000}"/>
    <cellStyle name="20% - Accent6 3" xfId="221" xr:uid="{00000000-0005-0000-0000-000091000000}"/>
    <cellStyle name="20% - Accent6 3 2" xfId="307" xr:uid="{00000000-0005-0000-0000-000092000000}"/>
    <cellStyle name="20% - Accent6 3 2 2" xfId="476" xr:uid="{00000000-0005-0000-0000-000093000000}"/>
    <cellStyle name="20% - Accent6 3 2 2 2" xfId="785" xr:uid="{48AD3FE8-874E-47B2-862A-4953A7D85C1E}"/>
    <cellStyle name="20% - Accent6 3 2 3" xfId="652" xr:uid="{C4F053FC-E2C4-4CB6-AAD1-7C8C12102F0B}"/>
    <cellStyle name="20% - Accent6 3 3" xfId="406" xr:uid="{00000000-0005-0000-0000-000094000000}"/>
    <cellStyle name="20% - Accent6 3 3 2" xfId="726" xr:uid="{CA232D33-3491-4954-BFA1-47B899C6E45F}"/>
    <cellStyle name="20% - Accent6 3 4" xfId="593" xr:uid="{18BF5033-D174-49E3-81CC-D7FBCDA37FF4}"/>
    <cellStyle name="20% - Accent6 4" xfId="338" xr:uid="{00000000-0005-0000-0000-000095000000}"/>
    <cellStyle name="20% - Accent6 4 2" xfId="507" xr:uid="{00000000-0005-0000-0000-000096000000}"/>
    <cellStyle name="20% - Accent6 4 2 2" xfId="814" xr:uid="{1986D596-2468-4BE1-A00E-65E4F7F250FE}"/>
    <cellStyle name="20% - Accent6 4 3" xfId="681" xr:uid="{E91C50C5-FE27-4F08-99AD-F87BA43EA461}"/>
    <cellStyle name="20% - Accent6 5" xfId="523" xr:uid="{00000000-0005-0000-0000-000097000000}"/>
    <cellStyle name="20% - Accent6 5 2" xfId="830" xr:uid="{9437C830-4109-4C8E-8EF9-91B07D907809}"/>
    <cellStyle name="20% - Accent6 6" xfId="540" xr:uid="{827F8D8F-1DE6-46D9-8B0D-FB9B3B3C60DE}"/>
    <cellStyle name="20% - Accent6 6 2" xfId="846" xr:uid="{57F24F31-E440-4945-A5CA-A97D1E83101E}"/>
    <cellStyle name="40% - Accent1 2" xfId="12" xr:uid="{00000000-0005-0000-0000-000098000000}"/>
    <cellStyle name="40% - Accent1 2 2" xfId="205" xr:uid="{00000000-0005-0000-0000-000099000000}"/>
    <cellStyle name="40% - Accent1 2 2 2" xfId="390" xr:uid="{00000000-0005-0000-0000-00009A000000}"/>
    <cellStyle name="40% - Accent1 3" xfId="235" xr:uid="{00000000-0005-0000-0000-00009B000000}"/>
    <cellStyle name="40% - Accent1 3 2" xfId="314" xr:uid="{00000000-0005-0000-0000-00009C000000}"/>
    <cellStyle name="40% - Accent1 3 2 2" xfId="483" xr:uid="{00000000-0005-0000-0000-00009D000000}"/>
    <cellStyle name="40% - Accent1 3 2 2 2" xfId="792" xr:uid="{700509B8-D28E-4E8C-97A9-85335AF39FC8}"/>
    <cellStyle name="40% - Accent1 3 2 3" xfId="659" xr:uid="{E5358574-1A13-4788-A205-DBDF525ED565}"/>
    <cellStyle name="40% - Accent1 3 3" xfId="413" xr:uid="{00000000-0005-0000-0000-00009E000000}"/>
    <cellStyle name="40% - Accent1 3 3 2" xfId="733" xr:uid="{6627C62A-FDDF-4DBB-8FBC-C75ADEFDAA8C}"/>
    <cellStyle name="40% - Accent1 3 4" xfId="600" xr:uid="{A72B2764-70E2-4748-9569-F99992179BEF}"/>
    <cellStyle name="40% - Accent1 4" xfId="329" xr:uid="{00000000-0005-0000-0000-00009F000000}"/>
    <cellStyle name="40% - Accent1 4 2" xfId="498" xr:uid="{00000000-0005-0000-0000-0000A0000000}"/>
    <cellStyle name="40% - Accent1 4 2 2" xfId="805" xr:uid="{5E7D57D6-6D23-462A-A922-97BAAE346648}"/>
    <cellStyle name="40% - Accent1 4 3" xfId="672" xr:uid="{137E39FA-15B1-4F0F-9551-CE4866AE5733}"/>
    <cellStyle name="40% - Accent1 5" xfId="514" xr:uid="{00000000-0005-0000-0000-0000A1000000}"/>
    <cellStyle name="40% - Accent1 5 2" xfId="821" xr:uid="{2E6610B2-8C65-4299-912F-F7ABB951B33F}"/>
    <cellStyle name="40% - Accent1 6" xfId="531" xr:uid="{10D71AC0-AEF4-4906-A29E-E2A84EA55306}"/>
    <cellStyle name="40% - Accent1 6 2" xfId="837" xr:uid="{F2944CD2-91FD-473A-8BA6-521BC07ED770}"/>
    <cellStyle name="40% - Accent2 2" xfId="13" xr:uid="{00000000-0005-0000-0000-0000A2000000}"/>
    <cellStyle name="40% - Accent2 2 2" xfId="206" xr:uid="{00000000-0005-0000-0000-0000A3000000}"/>
    <cellStyle name="40% - Accent2 2 2 2" xfId="391" xr:uid="{00000000-0005-0000-0000-0000A4000000}"/>
    <cellStyle name="40% - Accent2 3" xfId="232" xr:uid="{00000000-0005-0000-0000-0000A5000000}"/>
    <cellStyle name="40% - Accent2 3 2" xfId="312" xr:uid="{00000000-0005-0000-0000-0000A6000000}"/>
    <cellStyle name="40% - Accent2 3 2 2" xfId="481" xr:uid="{00000000-0005-0000-0000-0000A7000000}"/>
    <cellStyle name="40% - Accent2 3 2 2 2" xfId="790" xr:uid="{924E9EC1-968B-49AB-BFCC-FA6B09A45FA1}"/>
    <cellStyle name="40% - Accent2 3 2 3" xfId="657" xr:uid="{4D53A50D-3837-4F96-967A-90B8FAB6964D}"/>
    <cellStyle name="40% - Accent2 3 3" xfId="411" xr:uid="{00000000-0005-0000-0000-0000A8000000}"/>
    <cellStyle name="40% - Accent2 3 3 2" xfId="731" xr:uid="{3B5E5D6F-2A0F-4CE2-BE4A-029D8B44C700}"/>
    <cellStyle name="40% - Accent2 3 4" xfId="598" xr:uid="{AA8EC445-B9CB-45DB-A4A1-3088C98D66FF}"/>
    <cellStyle name="40% - Accent2 4" xfId="331" xr:uid="{00000000-0005-0000-0000-0000A9000000}"/>
    <cellStyle name="40% - Accent2 4 2" xfId="500" xr:uid="{00000000-0005-0000-0000-0000AA000000}"/>
    <cellStyle name="40% - Accent2 4 2 2" xfId="807" xr:uid="{5E6307B8-AE04-4E8B-B896-7DBE4245770E}"/>
    <cellStyle name="40% - Accent2 4 3" xfId="674" xr:uid="{C7C400FD-2102-4BB6-A43A-792E43B7AE18}"/>
    <cellStyle name="40% - Accent2 5" xfId="516" xr:uid="{00000000-0005-0000-0000-0000AB000000}"/>
    <cellStyle name="40% - Accent2 5 2" xfId="823" xr:uid="{7C087F5A-9A96-442B-97D0-D05D6B919D07}"/>
    <cellStyle name="40% - Accent2 6" xfId="533" xr:uid="{0C55CC99-0773-4FE6-AA38-0FC448BDC862}"/>
    <cellStyle name="40% - Accent2 6 2" xfId="839" xr:uid="{4B1E5C6C-ED25-478B-8AA1-702D66CE461A}"/>
    <cellStyle name="40% - Accent3 2" xfId="14" xr:uid="{00000000-0005-0000-0000-0000AC000000}"/>
    <cellStyle name="40% - Accent3 2 2" xfId="114" xr:uid="{00000000-0005-0000-0000-0000AD000000}"/>
    <cellStyle name="40% - Accent3 2 2 2" xfId="208" xr:uid="{00000000-0005-0000-0000-0000AE000000}"/>
    <cellStyle name="40% - Accent3 2 2 2 2" xfId="300" xr:uid="{00000000-0005-0000-0000-0000AF000000}"/>
    <cellStyle name="40% - Accent3 2 2 2 2 2" xfId="469" xr:uid="{00000000-0005-0000-0000-0000B0000000}"/>
    <cellStyle name="40% - Accent3 2 2 2 2 2 2" xfId="778" xr:uid="{FCB20ED8-38FB-46D0-9B2D-0106A9836B9A}"/>
    <cellStyle name="40% - Accent3 2 2 2 2 3" xfId="645" xr:uid="{E12CFCC5-A443-4DC8-9B31-8FD084C68586}"/>
    <cellStyle name="40% - Accent3 2 2 2 3" xfId="393" xr:uid="{00000000-0005-0000-0000-0000B1000000}"/>
    <cellStyle name="40% - Accent3 2 2 2 3 2" xfId="719" xr:uid="{A5D17892-3DF0-4E55-870B-14FFFD88203F}"/>
    <cellStyle name="40% - Accent3 2 2 2 4" xfId="586" xr:uid="{9CF54D54-1B5D-4DF1-B3D8-F5226930036F}"/>
    <cellStyle name="40% - Accent3 2 2 3" xfId="277" xr:uid="{00000000-0005-0000-0000-0000B2000000}"/>
    <cellStyle name="40% - Accent3 2 2 3 2" xfId="446" xr:uid="{00000000-0005-0000-0000-0000B3000000}"/>
    <cellStyle name="40% - Accent3 2 2 3 2 2" xfId="756" xr:uid="{FABF5CD7-5B5C-4E99-B70A-E2366786DFF3}"/>
    <cellStyle name="40% - Accent3 2 2 3 3" xfId="623" xr:uid="{0C4877B6-4626-4357-8CA8-F00CF3A003B1}"/>
    <cellStyle name="40% - Accent3 2 2 4" xfId="356" xr:uid="{00000000-0005-0000-0000-0000B4000000}"/>
    <cellStyle name="40% - Accent3 2 2 4 2" xfId="697" xr:uid="{A5992C04-98A7-4FB3-9718-820C30C80A2C}"/>
    <cellStyle name="40% - Accent3 2 2 5" xfId="564" xr:uid="{071D8E3F-D032-4806-875D-1A2DF9F9646E}"/>
    <cellStyle name="40% - Accent3 2 3" xfId="115" xr:uid="{00000000-0005-0000-0000-0000B5000000}"/>
    <cellStyle name="40% - Accent3 2 3 2" xfId="209" xr:uid="{00000000-0005-0000-0000-0000B6000000}"/>
    <cellStyle name="40% - Accent3 2 3 2 2" xfId="394" xr:uid="{00000000-0005-0000-0000-0000B7000000}"/>
    <cellStyle name="40% - Accent3 2 4" xfId="207" xr:uid="{00000000-0005-0000-0000-0000B8000000}"/>
    <cellStyle name="40% - Accent3 2 4 2" xfId="392" xr:uid="{00000000-0005-0000-0000-0000B9000000}"/>
    <cellStyle name="40% - Accent3 3" xfId="116" xr:uid="{00000000-0005-0000-0000-0000BA000000}"/>
    <cellStyle name="40% - Accent3 3 2" xfId="210" xr:uid="{00000000-0005-0000-0000-0000BB000000}"/>
    <cellStyle name="40% - Accent3 3 2 2" xfId="301" xr:uid="{00000000-0005-0000-0000-0000BC000000}"/>
    <cellStyle name="40% - Accent3 3 2 2 2" xfId="470" xr:uid="{00000000-0005-0000-0000-0000BD000000}"/>
    <cellStyle name="40% - Accent3 3 2 2 2 2" xfId="779" xr:uid="{C5C011F2-A1B4-473B-BDA2-5297678C4F0D}"/>
    <cellStyle name="40% - Accent3 3 2 2 3" xfId="646" xr:uid="{4A07A1B4-6487-49BA-8180-802271408BD8}"/>
    <cellStyle name="40% - Accent3 3 2 3" xfId="395" xr:uid="{00000000-0005-0000-0000-0000BE000000}"/>
    <cellStyle name="40% - Accent3 3 2 3 2" xfId="720" xr:uid="{591A4410-B845-4BA4-9D8C-D2B4ACB230EB}"/>
    <cellStyle name="40% - Accent3 3 2 4" xfId="587" xr:uid="{3BEB9A53-E8D8-44BD-8CF8-160CEBC05B73}"/>
    <cellStyle name="40% - Accent3 3 3" xfId="278" xr:uid="{00000000-0005-0000-0000-0000BF000000}"/>
    <cellStyle name="40% - Accent3 3 3 2" xfId="447" xr:uid="{00000000-0005-0000-0000-0000C0000000}"/>
    <cellStyle name="40% - Accent3 3 3 2 2" xfId="757" xr:uid="{38B27CE9-8040-4DF6-93DB-AB7D192E5531}"/>
    <cellStyle name="40% - Accent3 3 3 3" xfId="624" xr:uid="{7F0935B8-A358-456F-A80B-B1F3CD2BC611}"/>
    <cellStyle name="40% - Accent3 3 4" xfId="357" xr:uid="{00000000-0005-0000-0000-0000C1000000}"/>
    <cellStyle name="40% - Accent3 3 4 2" xfId="698" xr:uid="{BC73D087-A9B0-4349-9145-CF921D522C02}"/>
    <cellStyle name="40% - Accent3 3 5" xfId="565" xr:uid="{3E6B44BB-9B5B-4A5B-A5BA-C07C84C43D0B}"/>
    <cellStyle name="40% - Accent3 4" xfId="117" xr:uid="{00000000-0005-0000-0000-0000C2000000}"/>
    <cellStyle name="40% - Accent3 4 2" xfId="211" xr:uid="{00000000-0005-0000-0000-0000C3000000}"/>
    <cellStyle name="40% - Accent3 4 2 2" xfId="302" xr:uid="{00000000-0005-0000-0000-0000C4000000}"/>
    <cellStyle name="40% - Accent3 4 2 2 2" xfId="471" xr:uid="{00000000-0005-0000-0000-0000C5000000}"/>
    <cellStyle name="40% - Accent3 4 2 2 2 2" xfId="780" xr:uid="{23CCA80E-27F2-457E-818C-0C1D75490A57}"/>
    <cellStyle name="40% - Accent3 4 2 2 3" xfId="647" xr:uid="{5C0F4190-0466-43DD-B001-772B4D94AE7D}"/>
    <cellStyle name="40% - Accent3 4 2 3" xfId="396" xr:uid="{00000000-0005-0000-0000-0000C6000000}"/>
    <cellStyle name="40% - Accent3 4 2 3 2" xfId="721" xr:uid="{CA57A735-FEE9-4DDB-8472-B2E0E9EA5485}"/>
    <cellStyle name="40% - Accent3 4 2 4" xfId="588" xr:uid="{23C674BC-B6AA-4BB5-8DB3-FA18C37CF228}"/>
    <cellStyle name="40% - Accent3 4 3" xfId="279" xr:uid="{00000000-0005-0000-0000-0000C7000000}"/>
    <cellStyle name="40% - Accent3 4 3 2" xfId="448" xr:uid="{00000000-0005-0000-0000-0000C8000000}"/>
    <cellStyle name="40% - Accent3 4 3 2 2" xfId="758" xr:uid="{A1E761D0-66E3-4271-8463-66DF64C778FB}"/>
    <cellStyle name="40% - Accent3 4 3 3" xfId="625" xr:uid="{880C356A-2B76-4BE9-9C78-9A7A25A5F29E}"/>
    <cellStyle name="40% - Accent3 4 4" xfId="358" xr:uid="{00000000-0005-0000-0000-0000C9000000}"/>
    <cellStyle name="40% - Accent3 4 4 2" xfId="699" xr:uid="{CFBEF93F-4612-4E82-844F-1D288923622F}"/>
    <cellStyle name="40% - Accent3 4 5" xfId="566" xr:uid="{F74B305F-217C-46A8-BDFB-1188FD085774}"/>
    <cellStyle name="40% - Accent3 5" xfId="333" xr:uid="{00000000-0005-0000-0000-0000CA000000}"/>
    <cellStyle name="40% - Accent3 5 2" xfId="502" xr:uid="{00000000-0005-0000-0000-0000CB000000}"/>
    <cellStyle name="40% - Accent3 5 2 2" xfId="809" xr:uid="{6201413B-9671-47E7-865A-A34DBEFBAABD}"/>
    <cellStyle name="40% - Accent3 5 3" xfId="676" xr:uid="{E57530B1-EC67-4B3A-9743-C79177985D98}"/>
    <cellStyle name="40% - Accent3 6" xfId="518" xr:uid="{00000000-0005-0000-0000-0000CC000000}"/>
    <cellStyle name="40% - Accent3 6 2" xfId="825" xr:uid="{5A09D07F-458D-4A00-AB50-1CE6A0E303D8}"/>
    <cellStyle name="40% - Accent3 7" xfId="535" xr:uid="{FBDBAA40-01D4-43C1-8B5A-ACB8C42844D8}"/>
    <cellStyle name="40% - Accent3 7 2" xfId="841" xr:uid="{6F622833-4D79-443E-A597-394EF55C9C21}"/>
    <cellStyle name="40% - Accent4 2" xfId="15" xr:uid="{00000000-0005-0000-0000-0000CD000000}"/>
    <cellStyle name="40% - Accent4 2 2" xfId="212" xr:uid="{00000000-0005-0000-0000-0000CE000000}"/>
    <cellStyle name="40% - Accent4 2 2 2" xfId="397" xr:uid="{00000000-0005-0000-0000-0000CF000000}"/>
    <cellStyle name="40% - Accent4 3" xfId="227" xr:uid="{00000000-0005-0000-0000-0000D0000000}"/>
    <cellStyle name="40% - Accent4 3 2" xfId="310" xr:uid="{00000000-0005-0000-0000-0000D1000000}"/>
    <cellStyle name="40% - Accent4 3 2 2" xfId="479" xr:uid="{00000000-0005-0000-0000-0000D2000000}"/>
    <cellStyle name="40% - Accent4 3 2 2 2" xfId="788" xr:uid="{98AFD8D5-CE7D-450A-9073-233B41B96D5C}"/>
    <cellStyle name="40% - Accent4 3 2 3" xfId="655" xr:uid="{09329EF5-B439-4887-908D-48DBAC787259}"/>
    <cellStyle name="40% - Accent4 3 3" xfId="409" xr:uid="{00000000-0005-0000-0000-0000D3000000}"/>
    <cellStyle name="40% - Accent4 3 3 2" xfId="729" xr:uid="{C82132BF-E490-496D-9122-0969CBCDD920}"/>
    <cellStyle name="40% - Accent4 3 4" xfId="596" xr:uid="{2969C809-9EFF-4963-8523-706FFF86084C}"/>
    <cellStyle name="40% - Accent4 4" xfId="335" xr:uid="{00000000-0005-0000-0000-0000D4000000}"/>
    <cellStyle name="40% - Accent4 4 2" xfId="504" xr:uid="{00000000-0005-0000-0000-0000D5000000}"/>
    <cellStyle name="40% - Accent4 4 2 2" xfId="811" xr:uid="{A2B54400-4797-46D4-A710-0E1F3873442C}"/>
    <cellStyle name="40% - Accent4 4 3" xfId="678" xr:uid="{A949B67B-5774-493B-BC46-D1FAB70BCA88}"/>
    <cellStyle name="40% - Accent4 5" xfId="520" xr:uid="{00000000-0005-0000-0000-0000D6000000}"/>
    <cellStyle name="40% - Accent4 5 2" xfId="827" xr:uid="{E399A4CC-5B1F-47A5-A162-8C885DD12074}"/>
    <cellStyle name="40% - Accent4 6" xfId="537" xr:uid="{A5E63FC2-BD63-4332-99D2-776254FC73C4}"/>
    <cellStyle name="40% - Accent4 6 2" xfId="843" xr:uid="{50FE4AEB-6147-4770-8DFE-FA4900805600}"/>
    <cellStyle name="40% - Accent5 2" xfId="16" xr:uid="{00000000-0005-0000-0000-0000D7000000}"/>
    <cellStyle name="40% - Accent5 2 2" xfId="213" xr:uid="{00000000-0005-0000-0000-0000D8000000}"/>
    <cellStyle name="40% - Accent5 2 2 2" xfId="398" xr:uid="{00000000-0005-0000-0000-0000D9000000}"/>
    <cellStyle name="40% - Accent5 3" xfId="224" xr:uid="{00000000-0005-0000-0000-0000DA000000}"/>
    <cellStyle name="40% - Accent5 3 2" xfId="308" xr:uid="{00000000-0005-0000-0000-0000DB000000}"/>
    <cellStyle name="40% - Accent5 3 2 2" xfId="477" xr:uid="{00000000-0005-0000-0000-0000DC000000}"/>
    <cellStyle name="40% - Accent5 3 2 2 2" xfId="786" xr:uid="{03791D19-04E1-4914-ACF3-95D75AF4435E}"/>
    <cellStyle name="40% - Accent5 3 2 3" xfId="653" xr:uid="{01CBA004-F05D-497A-9F11-E940228641C4}"/>
    <cellStyle name="40% - Accent5 3 3" xfId="407" xr:uid="{00000000-0005-0000-0000-0000DD000000}"/>
    <cellStyle name="40% - Accent5 3 3 2" xfId="727" xr:uid="{2F5B5530-78E4-4390-9FD4-294E52D5BA0C}"/>
    <cellStyle name="40% - Accent5 3 4" xfId="594" xr:uid="{C8DFDDF1-0A21-4555-9531-CC97027BDEE1}"/>
    <cellStyle name="40% - Accent5 4" xfId="337" xr:uid="{00000000-0005-0000-0000-0000DE000000}"/>
    <cellStyle name="40% - Accent5 4 2" xfId="506" xr:uid="{00000000-0005-0000-0000-0000DF000000}"/>
    <cellStyle name="40% - Accent5 4 2 2" xfId="813" xr:uid="{78FCCF70-6CB6-4C63-B035-4004D35A860B}"/>
    <cellStyle name="40% - Accent5 4 3" xfId="680" xr:uid="{3B6C2DC1-22F7-4B00-8A6E-7141742E7899}"/>
    <cellStyle name="40% - Accent5 5" xfId="522" xr:uid="{00000000-0005-0000-0000-0000E0000000}"/>
    <cellStyle name="40% - Accent5 5 2" xfId="829" xr:uid="{FD555C7B-4A76-460D-BEBA-183FD50F4D45}"/>
    <cellStyle name="40% - Accent5 6" xfId="539" xr:uid="{7C3EF158-A769-411C-B8AA-EFE84167AE1B}"/>
    <cellStyle name="40% - Accent5 6 2" xfId="845" xr:uid="{5A717425-8127-45CB-AD79-3C0856852199}"/>
    <cellStyle name="40% - Accent6 2" xfId="17" xr:uid="{00000000-0005-0000-0000-0000E1000000}"/>
    <cellStyle name="40% - Accent6 2 2" xfId="214" xr:uid="{00000000-0005-0000-0000-0000E2000000}"/>
    <cellStyle name="40% - Accent6 2 2 2" xfId="399" xr:uid="{00000000-0005-0000-0000-0000E3000000}"/>
    <cellStyle name="40% - Accent6 3" xfId="220" xr:uid="{00000000-0005-0000-0000-0000E4000000}"/>
    <cellStyle name="40% - Accent6 3 2" xfId="306" xr:uid="{00000000-0005-0000-0000-0000E5000000}"/>
    <cellStyle name="40% - Accent6 3 2 2" xfId="475" xr:uid="{00000000-0005-0000-0000-0000E6000000}"/>
    <cellStyle name="40% - Accent6 3 2 2 2" xfId="784" xr:uid="{A39A3290-43CC-4874-95A1-BC704810B56D}"/>
    <cellStyle name="40% - Accent6 3 2 3" xfId="651" xr:uid="{33245351-1550-45E6-A0AD-235382F22C19}"/>
    <cellStyle name="40% - Accent6 3 3" xfId="405" xr:uid="{00000000-0005-0000-0000-0000E7000000}"/>
    <cellStyle name="40% - Accent6 3 3 2" xfId="725" xr:uid="{2B7355F5-B0BE-4A38-B6C8-E4B9E5A89A20}"/>
    <cellStyle name="40% - Accent6 3 4" xfId="592" xr:uid="{92A936DF-6940-4C58-868A-21465DFC6130}"/>
    <cellStyle name="40% - Accent6 4" xfId="339" xr:uid="{00000000-0005-0000-0000-0000E8000000}"/>
    <cellStyle name="40% - Accent6 4 2" xfId="508" xr:uid="{00000000-0005-0000-0000-0000E9000000}"/>
    <cellStyle name="40% - Accent6 4 2 2" xfId="815" xr:uid="{370EA577-8742-49F1-B041-AA02B7046F44}"/>
    <cellStyle name="40% - Accent6 4 3" xfId="682" xr:uid="{3A1409E7-3C89-4767-AA46-D177201754F3}"/>
    <cellStyle name="40% - Accent6 5" xfId="524" xr:uid="{00000000-0005-0000-0000-0000EA000000}"/>
    <cellStyle name="40% - Accent6 5 2" xfId="831" xr:uid="{ABDEB1B1-953A-4193-A3F7-6F2E31536003}"/>
    <cellStyle name="40% - Accent6 6" xfId="541" xr:uid="{A5BF0AD6-D3B1-4BF0-8457-D3E866F8AFE2}"/>
    <cellStyle name="40% - Accent6 6 2" xfId="847" xr:uid="{F5B3A4A7-DD5B-4EB6-898B-97D11081FB82}"/>
    <cellStyle name="60% - Accent1 2" xfId="18" xr:uid="{00000000-0005-0000-0000-0000EB000000}"/>
    <cellStyle name="60% - Accent1 3" xfId="234" xr:uid="{00000000-0005-0000-0000-0000EC000000}"/>
    <cellStyle name="60% - Accent2 2" xfId="19" xr:uid="{00000000-0005-0000-0000-0000ED000000}"/>
    <cellStyle name="60% - Accent2 3" xfId="231" xr:uid="{00000000-0005-0000-0000-0000EE000000}"/>
    <cellStyle name="60% - Accent3 2" xfId="20" xr:uid="{00000000-0005-0000-0000-0000EF000000}"/>
    <cellStyle name="60% - Accent3 2 2" xfId="118" xr:uid="{00000000-0005-0000-0000-0000F0000000}"/>
    <cellStyle name="60% - Accent3 2 3" xfId="119" xr:uid="{00000000-0005-0000-0000-0000F1000000}"/>
    <cellStyle name="60% - Accent3 3" xfId="120" xr:uid="{00000000-0005-0000-0000-0000F2000000}"/>
    <cellStyle name="60% - Accent3 4" xfId="121" xr:uid="{00000000-0005-0000-0000-0000F3000000}"/>
    <cellStyle name="60% - Accent4 2" xfId="21" xr:uid="{00000000-0005-0000-0000-0000F4000000}"/>
    <cellStyle name="60% - Accent4 2 2" xfId="122" xr:uid="{00000000-0005-0000-0000-0000F5000000}"/>
    <cellStyle name="60% - Accent4 2 3" xfId="123" xr:uid="{00000000-0005-0000-0000-0000F6000000}"/>
    <cellStyle name="60% - Accent4 3" xfId="124" xr:uid="{00000000-0005-0000-0000-0000F7000000}"/>
    <cellStyle name="60% - Accent4 4" xfId="125" xr:uid="{00000000-0005-0000-0000-0000F8000000}"/>
    <cellStyle name="60% - Accent5 2" xfId="22" xr:uid="{00000000-0005-0000-0000-0000F9000000}"/>
    <cellStyle name="60% - Accent5 3" xfId="223" xr:uid="{00000000-0005-0000-0000-0000FA000000}"/>
    <cellStyle name="60% - Accent6 2" xfId="23" xr:uid="{00000000-0005-0000-0000-0000FB000000}"/>
    <cellStyle name="60% - Accent6 2 2" xfId="126" xr:uid="{00000000-0005-0000-0000-0000FC000000}"/>
    <cellStyle name="60% - Accent6 2 3" xfId="127" xr:uid="{00000000-0005-0000-0000-0000FD000000}"/>
    <cellStyle name="60% - Accent6 3" xfId="128" xr:uid="{00000000-0005-0000-0000-0000FE000000}"/>
    <cellStyle name="60% - Accent6 4" xfId="129" xr:uid="{00000000-0005-0000-0000-0000FF000000}"/>
    <cellStyle name="Accent1 2" xfId="24" xr:uid="{00000000-0005-0000-0000-000000010000}"/>
    <cellStyle name="Accent1 3" xfId="236" xr:uid="{00000000-0005-0000-0000-000001010000}"/>
    <cellStyle name="Accent2 2" xfId="5" xr:uid="{00000000-0005-0000-0000-000002010000}"/>
    <cellStyle name="Accent3 2" xfId="25" xr:uid="{00000000-0005-0000-0000-000003010000}"/>
    <cellStyle name="Accent3 3" xfId="230" xr:uid="{00000000-0005-0000-0000-000004010000}"/>
    <cellStyle name="Accent4 2" xfId="26" xr:uid="{00000000-0005-0000-0000-000005010000}"/>
    <cellStyle name="Accent4 3" xfId="228" xr:uid="{00000000-0005-0000-0000-000006010000}"/>
    <cellStyle name="Accent5 2" xfId="27" xr:uid="{00000000-0005-0000-0000-000007010000}"/>
    <cellStyle name="Accent5 3" xfId="226" xr:uid="{00000000-0005-0000-0000-000008010000}"/>
    <cellStyle name="Accent6 2" xfId="28" xr:uid="{00000000-0005-0000-0000-000009010000}"/>
    <cellStyle name="Accent6 3" xfId="222" xr:uid="{00000000-0005-0000-0000-00000A010000}"/>
    <cellStyle name="Bad 2" xfId="29" xr:uid="{00000000-0005-0000-0000-00000B010000}"/>
    <cellStyle name="Bad 3" xfId="247" xr:uid="{00000000-0005-0000-0000-00000C010000}"/>
    <cellStyle name="Calculation" xfId="178" builtinId="22" customBuiltin="1"/>
    <cellStyle name="Calculation 2" xfId="30" xr:uid="{00000000-0005-0000-0000-00000E010000}"/>
    <cellStyle name="Check Cell" xfId="180" builtinId="23" customBuiltin="1"/>
    <cellStyle name="Check Cell 2" xfId="31" xr:uid="{00000000-0005-0000-0000-000010010000}"/>
    <cellStyle name="Comma 2" xfId="32" xr:uid="{00000000-0005-0000-0000-000011010000}"/>
    <cellStyle name="Comma 3" xfId="130" xr:uid="{00000000-0005-0000-0000-000012010000}"/>
    <cellStyle name="Comma 3 2" xfId="215" xr:uid="{00000000-0005-0000-0000-000013010000}"/>
    <cellStyle name="Comma 3 2 2" xfId="303" xr:uid="{00000000-0005-0000-0000-000014010000}"/>
    <cellStyle name="Comma 3 2 2 2" xfId="472" xr:uid="{00000000-0005-0000-0000-000015010000}"/>
    <cellStyle name="Comma 3 2 2 2 2" xfId="781" xr:uid="{BA49F085-31E4-48E5-9193-73F9E3D10B65}"/>
    <cellStyle name="Comma 3 2 2 3" xfId="648" xr:uid="{76823DE2-7EF9-481E-8B7E-4EC7388AD114}"/>
    <cellStyle name="Comma 3 2 3" xfId="400" xr:uid="{00000000-0005-0000-0000-000016010000}"/>
    <cellStyle name="Comma 3 2 3 2" xfId="722" xr:uid="{7062D40E-954E-4CAA-9EA1-18B57D299ECF}"/>
    <cellStyle name="Comma 3 2 4" xfId="589" xr:uid="{481EF239-4BE1-4F7D-AC1B-15EF68EC3B9F}"/>
    <cellStyle name="Comma 3 3" xfId="280" xr:uid="{00000000-0005-0000-0000-000017010000}"/>
    <cellStyle name="Comma 3 3 2" xfId="449" xr:uid="{00000000-0005-0000-0000-000018010000}"/>
    <cellStyle name="Comma 3 3 2 2" xfId="759" xr:uid="{0BFFB088-C735-425A-AA4B-32134449600A}"/>
    <cellStyle name="Comma 3 3 3" xfId="626" xr:uid="{27734262-201D-429F-8F0F-DEB9C1C97492}"/>
    <cellStyle name="Comma 3 4" xfId="359" xr:uid="{00000000-0005-0000-0000-000019010000}"/>
    <cellStyle name="Comma 3 4 2" xfId="700" xr:uid="{378D8D73-C2C8-4643-A239-2B43614374C2}"/>
    <cellStyle name="Comma 3 5" xfId="567" xr:uid="{1490C80F-B35F-4810-8E9D-CD8F6BE99760}"/>
    <cellStyle name="Currency" xfId="172" builtinId="4"/>
    <cellStyle name="Currency 10" xfId="131" xr:uid="{00000000-0005-0000-0000-00001B010000}"/>
    <cellStyle name="Currency 10 2" xfId="132" xr:uid="{00000000-0005-0000-0000-00001C010000}"/>
    <cellStyle name="Currency 10 2 2" xfId="216" xr:uid="{00000000-0005-0000-0000-00001D010000}"/>
    <cellStyle name="Currency 10 2 2 2" xfId="401" xr:uid="{00000000-0005-0000-0000-00001E010000}"/>
    <cellStyle name="Currency 11" xfId="325" xr:uid="{00000000-0005-0000-0000-00001F010000}"/>
    <cellStyle name="Currency 11 2" xfId="494" xr:uid="{00000000-0005-0000-0000-000020010000}"/>
    <cellStyle name="Currency 11 2 2" xfId="802" xr:uid="{37DACD2E-5380-4CD8-BD6C-3701471BD272}"/>
    <cellStyle name="Currency 11 3" xfId="669" xr:uid="{33E8C6DC-E21D-4E35-BF40-C78F7008DE84}"/>
    <cellStyle name="Currency 12" xfId="133" xr:uid="{00000000-0005-0000-0000-000021010000}"/>
    <cellStyle name="Currency 13" xfId="366" xr:uid="{00000000-0005-0000-0000-000022010000}"/>
    <cellStyle name="Currency 14" xfId="511" xr:uid="{00000000-0005-0000-0000-000023010000}"/>
    <cellStyle name="Currency 14 2" xfId="818" xr:uid="{CA5EDA54-17E2-4782-AF30-39F41C6F3318}"/>
    <cellStyle name="Currency 15" xfId="527" xr:uid="{00000000-0005-0000-0000-000024010000}"/>
    <cellStyle name="Currency 15 2" xfId="833" xr:uid="{98F8C582-079E-4051-BB01-7C286C2128C8}"/>
    <cellStyle name="Currency 16" xfId="542" xr:uid="{51820247-D99C-41D8-9169-310525BA6146}"/>
    <cellStyle name="Currency 16 2" xfId="848" xr:uid="{E84A5A19-F7AD-4F67-8633-F3265E2149FA}"/>
    <cellStyle name="Currency 17" xfId="544" xr:uid="{E6EC5CF6-B8BA-468B-BD1A-924AB90B3140}"/>
    <cellStyle name="Currency 17 2" xfId="850" xr:uid="{227E35C5-7617-47A9-ADB6-20A40202EC20}"/>
    <cellStyle name="Currency 18" xfId="546" xr:uid="{6850CEC0-31C6-418D-9955-430AA8CE0E5D}"/>
    <cellStyle name="Currency 19" xfId="857" xr:uid="{8516C197-9B06-4E33-94BF-D56C11528C38}"/>
    <cellStyle name="Currency 2" xfId="4" xr:uid="{00000000-0005-0000-0000-000025010000}"/>
    <cellStyle name="Currency 2 2" xfId="33" xr:uid="{00000000-0005-0000-0000-000026010000}"/>
    <cellStyle name="Currency 2 2 2" xfId="134" xr:uid="{00000000-0005-0000-0000-000027010000}"/>
    <cellStyle name="Currency 2 2 2 2" xfId="218" xr:uid="{00000000-0005-0000-0000-000028010000}"/>
    <cellStyle name="Currency 2 2 2 2 2" xfId="403" xr:uid="{00000000-0005-0000-0000-000029010000}"/>
    <cellStyle name="Currency 2 3" xfId="34" xr:uid="{00000000-0005-0000-0000-00002A010000}"/>
    <cellStyle name="Currency 2 3 2" xfId="35" xr:uid="{00000000-0005-0000-0000-00002B010000}"/>
    <cellStyle name="Currency 2 4" xfId="36" xr:uid="{00000000-0005-0000-0000-00002C010000}"/>
    <cellStyle name="Currency 2 4 2" xfId="37" xr:uid="{00000000-0005-0000-0000-00002D010000}"/>
    <cellStyle name="Currency 2 5" xfId="135" xr:uid="{00000000-0005-0000-0000-00002E010000}"/>
    <cellStyle name="Currency 2 5 2" xfId="136" xr:uid="{00000000-0005-0000-0000-00002F010000}"/>
    <cellStyle name="Currency 2 6" xfId="217" xr:uid="{00000000-0005-0000-0000-000030010000}"/>
    <cellStyle name="Currency 2 6 2" xfId="304" xr:uid="{00000000-0005-0000-0000-000031010000}"/>
    <cellStyle name="Currency 2 6 2 2" xfId="473" xr:uid="{00000000-0005-0000-0000-000032010000}"/>
    <cellStyle name="Currency 2 6 2 2 2" xfId="782" xr:uid="{AADD6B13-CD53-4839-9949-E685A62E01C7}"/>
    <cellStyle name="Currency 2 6 2 3" xfId="649" xr:uid="{CAC14F4E-6827-4AA5-AA2B-E15B00AE74B3}"/>
    <cellStyle name="Currency 2 6 3" xfId="402" xr:uid="{00000000-0005-0000-0000-000033010000}"/>
    <cellStyle name="Currency 2 6 3 2" xfId="723" xr:uid="{0B0DAF86-A4BA-4DAE-A25B-04B451EEB3C6}"/>
    <cellStyle name="Currency 2 6 4" xfId="590" xr:uid="{B0646DE8-9165-469D-A842-5966874450D8}"/>
    <cellStyle name="Currency 2 7" xfId="264" xr:uid="{00000000-0005-0000-0000-000034010000}"/>
    <cellStyle name="Currency 2 7 2" xfId="433" xr:uid="{00000000-0005-0000-0000-000035010000}"/>
    <cellStyle name="Currency 2 7 2 2" xfId="743" xr:uid="{57298625-FE0A-4417-BF67-29252E20C0A2}"/>
    <cellStyle name="Currency 2 7 3" xfId="610" xr:uid="{D3DA99B8-79E6-4C2F-939D-F06B7DF721E8}"/>
    <cellStyle name="Currency 2 8" xfId="343" xr:uid="{00000000-0005-0000-0000-000036010000}"/>
    <cellStyle name="Currency 2 8 2" xfId="684" xr:uid="{1377F91E-C8E5-4FAA-A05B-5D24255DA9D4}"/>
    <cellStyle name="Currency 2 9" xfId="551" xr:uid="{5D365BFC-83DD-48CC-ABF7-CA53E1194C5A}"/>
    <cellStyle name="Currency 3" xfId="38" xr:uid="{00000000-0005-0000-0000-000037010000}"/>
    <cellStyle name="Currency 3 2" xfId="39" xr:uid="{00000000-0005-0000-0000-000038010000}"/>
    <cellStyle name="Currency 4" xfId="137" xr:uid="{00000000-0005-0000-0000-000039010000}"/>
    <cellStyle name="Currency 4 2" xfId="219" xr:uid="{00000000-0005-0000-0000-00003A010000}"/>
    <cellStyle name="Currency 4 2 2" xfId="305" xr:uid="{00000000-0005-0000-0000-00003B010000}"/>
    <cellStyle name="Currency 4 2 2 2" xfId="474" xr:uid="{00000000-0005-0000-0000-00003C010000}"/>
    <cellStyle name="Currency 4 2 2 2 2" xfId="783" xr:uid="{7173C294-01AF-490C-AB95-6CB342293179}"/>
    <cellStyle name="Currency 4 2 2 3" xfId="650" xr:uid="{963A403E-4509-4FB5-992B-49228131D2DC}"/>
    <cellStyle name="Currency 4 2 3" xfId="404" xr:uid="{00000000-0005-0000-0000-00003D010000}"/>
    <cellStyle name="Currency 4 2 3 2" xfId="724" xr:uid="{9EB73862-9C22-409A-B6AC-1E74C3EADF74}"/>
    <cellStyle name="Currency 4 2 4" xfId="591" xr:uid="{B8595C70-CFED-4C49-8A16-76C94ECC6ED4}"/>
    <cellStyle name="Currency 4 3" xfId="281" xr:uid="{00000000-0005-0000-0000-00003E010000}"/>
    <cellStyle name="Currency 4 3 2" xfId="450" xr:uid="{00000000-0005-0000-0000-00003F010000}"/>
    <cellStyle name="Currency 4 3 2 2" xfId="760" xr:uid="{C8D7991B-1A21-47FB-9981-A12900C719A6}"/>
    <cellStyle name="Currency 4 3 3" xfId="627" xr:uid="{11917CDF-6B60-4033-B46A-56F28E20E26D}"/>
    <cellStyle name="Currency 4 4" xfId="360" xr:uid="{00000000-0005-0000-0000-000040010000}"/>
    <cellStyle name="Currency 4 4 2" xfId="701" xr:uid="{4E295514-2B7C-442E-A957-162724BEF6E2}"/>
    <cellStyle name="Currency 4 5" xfId="568" xr:uid="{26F5AB6E-862D-4AA2-B47C-F395F98B734C}"/>
    <cellStyle name="Currency 5" xfId="259" xr:uid="{00000000-0005-0000-0000-000041010000}"/>
    <cellStyle name="Currency 5 2" xfId="429" xr:uid="{00000000-0005-0000-0000-000042010000}"/>
    <cellStyle name="Currency 5 2 2" xfId="739" xr:uid="{97EA17F4-8154-40BC-A147-6DC115D0C700}"/>
    <cellStyle name="Currency 5 3" xfId="606" xr:uid="{CA74E7A7-7097-47B2-A0C8-965191EF1E62}"/>
    <cellStyle name="Currency 6" xfId="262" xr:uid="{00000000-0005-0000-0000-000043010000}"/>
    <cellStyle name="Currency 6 2" xfId="431" xr:uid="{00000000-0005-0000-0000-000044010000}"/>
    <cellStyle name="Currency 6 2 2" xfId="741" xr:uid="{5E6E9FF1-F78D-4583-A7F8-482157E0BA71}"/>
    <cellStyle name="Currency 6 3" xfId="608" xr:uid="{67C2E30C-E0B3-4A9F-BA11-201F4632A3F8}"/>
    <cellStyle name="Currency 7" xfId="287" xr:uid="{00000000-0005-0000-0000-000045010000}"/>
    <cellStyle name="Currency 7 2" xfId="456" xr:uid="{00000000-0005-0000-0000-000046010000}"/>
    <cellStyle name="Currency 8" xfId="320" xr:uid="{00000000-0005-0000-0000-000047010000}"/>
    <cellStyle name="Currency 8 2" xfId="489" xr:uid="{00000000-0005-0000-0000-000048010000}"/>
    <cellStyle name="Currency 8 2 2" xfId="798" xr:uid="{4A11081B-C978-472D-A9B2-D620AD2F865F}"/>
    <cellStyle name="Currency 8 3" xfId="665" xr:uid="{6436F28B-0A7D-40DC-8D45-EA0FB17230DB}"/>
    <cellStyle name="Currency 9" xfId="40" xr:uid="{00000000-0005-0000-0000-000049010000}"/>
    <cellStyle name="Explanatory Text 2" xfId="41" xr:uid="{00000000-0005-0000-0000-00004A010000}"/>
    <cellStyle name="Explanatory Text 3" xfId="237" xr:uid="{00000000-0005-0000-0000-00004B010000}"/>
    <cellStyle name="Followed Hyperlink" xfId="171" builtinId="9" hidden="1"/>
    <cellStyle name="Followed Hyperlink" xfId="97" builtinId="9" hidden="1"/>
    <cellStyle name="Good 2" xfId="42" xr:uid="{00000000-0005-0000-0000-00004E010000}"/>
    <cellStyle name="Good 3" xfId="248" xr:uid="{00000000-0005-0000-0000-00004F010000}"/>
    <cellStyle name="Heading 1" xfId="173" builtinId="16" customBuiltin="1"/>
    <cellStyle name="Heading 1 2" xfId="43" xr:uid="{00000000-0005-0000-0000-000051010000}"/>
    <cellStyle name="Heading 2" xfId="174" builtinId="17" customBuiltin="1"/>
    <cellStyle name="Heading 2 2" xfId="44" xr:uid="{00000000-0005-0000-0000-000053010000}"/>
    <cellStyle name="Heading 3" xfId="175" builtinId="18" customBuiltin="1"/>
    <cellStyle name="Heading 3 2" xfId="45" xr:uid="{00000000-0005-0000-0000-000055010000}"/>
    <cellStyle name="Heading 4 2" xfId="46" xr:uid="{00000000-0005-0000-0000-000056010000}"/>
    <cellStyle name="Heading 4 3" xfId="249" xr:uid="{00000000-0005-0000-0000-000057010000}"/>
    <cellStyle name="Hyperlink" xfId="170" builtinId="8" hidden="1"/>
    <cellStyle name="Hyperlink" xfId="96" builtinId="8" hidden="1"/>
    <cellStyle name="Hyperlink" xfId="858" builtinId="8"/>
    <cellStyle name="Hyperlink 2" xfId="138" xr:uid="{00000000-0005-0000-0000-00005A010000}"/>
    <cellStyle name="Hyperlink 3" xfId="139" xr:uid="{00000000-0005-0000-0000-00005B010000}"/>
    <cellStyle name="Input" xfId="176" builtinId="20" customBuiltin="1"/>
    <cellStyle name="Input 2" xfId="47" xr:uid="{00000000-0005-0000-0000-00005D010000}"/>
    <cellStyle name="Linked Cell" xfId="179" builtinId="24" customBuiltin="1"/>
    <cellStyle name="Linked Cell 2" xfId="48" xr:uid="{00000000-0005-0000-0000-00005F010000}"/>
    <cellStyle name="Neutral 2" xfId="49" xr:uid="{00000000-0005-0000-0000-000060010000}"/>
    <cellStyle name="Neutral 3" xfId="246" xr:uid="{00000000-0005-0000-0000-000061010000}"/>
    <cellStyle name="Normal" xfId="0" builtinId="0"/>
    <cellStyle name="Normal 10" xfId="50" xr:uid="{00000000-0005-0000-0000-000063010000}"/>
    <cellStyle name="Normal 11" xfId="51" xr:uid="{00000000-0005-0000-0000-000064010000}"/>
    <cellStyle name="Normal 12" xfId="52" xr:uid="{00000000-0005-0000-0000-000065010000}"/>
    <cellStyle name="Normal 13" xfId="53" xr:uid="{00000000-0005-0000-0000-000066010000}"/>
    <cellStyle name="Normal 14" xfId="54" xr:uid="{00000000-0005-0000-0000-000067010000}"/>
    <cellStyle name="Normal 15" xfId="55" xr:uid="{00000000-0005-0000-0000-000068010000}"/>
    <cellStyle name="Normal 15 2" xfId="140" xr:uid="{00000000-0005-0000-0000-000069010000}"/>
    <cellStyle name="Normal 15 2 2" xfId="229" xr:uid="{00000000-0005-0000-0000-00006A010000}"/>
    <cellStyle name="Normal 15 2 2 2" xfId="311" xr:uid="{00000000-0005-0000-0000-00006B010000}"/>
    <cellStyle name="Normal 15 2 2 2 2" xfId="480" xr:uid="{00000000-0005-0000-0000-00006C010000}"/>
    <cellStyle name="Normal 15 2 2 2 2 2" xfId="789" xr:uid="{B61EB9CE-C606-402E-A8D0-EC8C4A8B4D70}"/>
    <cellStyle name="Normal 15 2 2 2 3" xfId="656" xr:uid="{24F33540-C4FA-4FDA-A067-877EA1CF54D1}"/>
    <cellStyle name="Normal 15 2 2 3" xfId="410" xr:uid="{00000000-0005-0000-0000-00006D010000}"/>
    <cellStyle name="Normal 15 2 2 3 2" xfId="730" xr:uid="{FDD58AED-ABA6-4419-90A5-D96DEEBCBF7C}"/>
    <cellStyle name="Normal 15 2 2 4" xfId="597" xr:uid="{07D5B3A2-B511-47CC-B58F-5B5068B0CD95}"/>
    <cellStyle name="Normal 15 2 3" xfId="282" xr:uid="{00000000-0005-0000-0000-00006E010000}"/>
    <cellStyle name="Normal 15 2 3 2" xfId="451" xr:uid="{00000000-0005-0000-0000-00006F010000}"/>
    <cellStyle name="Normal 15 2 3 2 2" xfId="761" xr:uid="{5524973F-8D35-4D8C-900D-3D67A2D0AC86}"/>
    <cellStyle name="Normal 15 2 3 3" xfId="628" xr:uid="{2DE8B69F-9311-4F88-A92D-8D327E8BDA5C}"/>
    <cellStyle name="Normal 15 2 4" xfId="361" xr:uid="{00000000-0005-0000-0000-000070010000}"/>
    <cellStyle name="Normal 15 2 4 2" xfId="702" xr:uid="{340DAAEF-70DE-4B73-B625-F52C8D962993}"/>
    <cellStyle name="Normal 15 2 5" xfId="569" xr:uid="{7C803411-A690-4B61-B2D6-39DC813D4FA8}"/>
    <cellStyle name="Normal 16" xfId="141" xr:uid="{00000000-0005-0000-0000-000071010000}"/>
    <cellStyle name="Normal 17" xfId="142" xr:uid="{00000000-0005-0000-0000-000072010000}"/>
    <cellStyle name="Normal 17 2" xfId="143" xr:uid="{00000000-0005-0000-0000-000073010000}"/>
    <cellStyle name="Normal 18" xfId="144" xr:uid="{00000000-0005-0000-0000-000074010000}"/>
    <cellStyle name="Normal 18 2" xfId="145" xr:uid="{00000000-0005-0000-0000-000075010000}"/>
    <cellStyle name="Normal 19" xfId="169" xr:uid="{00000000-0005-0000-0000-000076010000}"/>
    <cellStyle name="Normal 2" xfId="3" xr:uid="{00000000-0005-0000-0000-000077010000}"/>
    <cellStyle name="Normal 2 10" xfId="342" xr:uid="{00000000-0005-0000-0000-000078010000}"/>
    <cellStyle name="Normal 2 10 2" xfId="683" xr:uid="{0D686D8A-DEE2-4715-9EBB-16321BC65F92}"/>
    <cellStyle name="Normal 2 11" xfId="260" xr:uid="{00000000-0005-0000-0000-000079010000}"/>
    <cellStyle name="Normal 2 12" xfId="323" xr:uid="{00000000-0005-0000-0000-00007A010000}"/>
    <cellStyle name="Normal 2 13" xfId="545" xr:uid="{7893F6F7-4B9F-41E0-9697-11DAD3E5BC80}"/>
    <cellStyle name="Normal 2 13 2" xfId="851" xr:uid="{519761CD-BEEA-4697-A882-1BF87B15F418}"/>
    <cellStyle name="Normal 2 14" xfId="550" xr:uid="{6D29858E-BC50-44C0-97AF-C8033268A1F7}"/>
    <cellStyle name="Normal 2 15" xfId="854" xr:uid="{8A81D83B-B900-4EBF-A08D-E8CB14A4840D}"/>
    <cellStyle name="Normal 2 2" xfId="56" xr:uid="{00000000-0005-0000-0000-00007B010000}"/>
    <cellStyle name="Normal 2 2 2" xfId="57" xr:uid="{00000000-0005-0000-0000-00007C010000}"/>
    <cellStyle name="Normal 2 3" xfId="58" xr:uid="{00000000-0005-0000-0000-00007D010000}"/>
    <cellStyle name="Normal 2 3 2" xfId="146" xr:uid="{00000000-0005-0000-0000-00007E010000}"/>
    <cellStyle name="Normal 2 4" xfId="59" xr:uid="{00000000-0005-0000-0000-00007F010000}"/>
    <cellStyle name="Normal 2 5" xfId="60" xr:uid="{00000000-0005-0000-0000-000080010000}"/>
    <cellStyle name="Normal 2 5 2" xfId="61" xr:uid="{00000000-0005-0000-0000-000081010000}"/>
    <cellStyle name="Normal 2 6" xfId="62" xr:uid="{00000000-0005-0000-0000-000082010000}"/>
    <cellStyle name="Normal 2 6 2" xfId="63" xr:uid="{00000000-0005-0000-0000-000083010000}"/>
    <cellStyle name="Normal 2 7" xfId="147" xr:uid="{00000000-0005-0000-0000-000084010000}"/>
    <cellStyle name="Normal 2 7 2" xfId="148" xr:uid="{00000000-0005-0000-0000-000085010000}"/>
    <cellStyle name="Normal 2 8" xfId="233" xr:uid="{00000000-0005-0000-0000-000086010000}"/>
    <cellStyle name="Normal 2 8 2" xfId="313" xr:uid="{00000000-0005-0000-0000-000087010000}"/>
    <cellStyle name="Normal 2 8 2 2" xfId="482" xr:uid="{00000000-0005-0000-0000-000088010000}"/>
    <cellStyle name="Normal 2 8 2 2 2" xfId="791" xr:uid="{A9D4F299-D352-4F1A-9E73-E403D0B32765}"/>
    <cellStyle name="Normal 2 8 2 3" xfId="658" xr:uid="{3BF868C9-3363-4388-AB1F-FAF03F600728}"/>
    <cellStyle name="Normal 2 8 3" xfId="412" xr:uid="{00000000-0005-0000-0000-000089010000}"/>
    <cellStyle name="Normal 2 8 3 2" xfId="732" xr:uid="{58C4B9D8-3083-4B35-8B6E-60DB11C64E1A}"/>
    <cellStyle name="Normal 2 8 4" xfId="599" xr:uid="{7713BA4B-C7B3-4B7D-835D-0646D6C75A90}"/>
    <cellStyle name="Normal 2 9" xfId="263" xr:uid="{00000000-0005-0000-0000-00008A010000}"/>
    <cellStyle name="Normal 2 9 2" xfId="432" xr:uid="{00000000-0005-0000-0000-00008B010000}"/>
    <cellStyle name="Normal 2 9 2 2" xfId="742" xr:uid="{C3E90F05-B296-4683-AB36-30714207A10C}"/>
    <cellStyle name="Normal 2 9 3" xfId="609" xr:uid="{63C7B5C4-1F3B-4CF2-8A08-ED60A6781FE3}"/>
    <cellStyle name="Normal 20" xfId="182" xr:uid="{00000000-0005-0000-0000-00008C010000}"/>
    <cellStyle name="Normal 20 2" xfId="367" xr:uid="{00000000-0005-0000-0000-00008D010000}"/>
    <cellStyle name="Normal 21" xfId="258" xr:uid="{00000000-0005-0000-0000-00008E010000}"/>
    <cellStyle name="Normal 21 2" xfId="428" xr:uid="{00000000-0005-0000-0000-00008F010000}"/>
    <cellStyle name="Normal 21 2 2" xfId="738" xr:uid="{79EAA42B-C3E8-433A-B343-D0BC998F71EE}"/>
    <cellStyle name="Normal 21 3" xfId="605" xr:uid="{EFDCD71E-8014-48EA-9395-084526095EDE}"/>
    <cellStyle name="Normal 22" xfId="261" xr:uid="{00000000-0005-0000-0000-000090010000}"/>
    <cellStyle name="Normal 22 2" xfId="430" xr:uid="{00000000-0005-0000-0000-000091010000}"/>
    <cellStyle name="Normal 22 2 2" xfId="740" xr:uid="{C235F892-8D03-4461-8885-759C544C2E67}"/>
    <cellStyle name="Normal 22 3" xfId="607" xr:uid="{2EC0E9C4-9746-48AC-84CB-2513A54528C7}"/>
    <cellStyle name="Normal 23" xfId="319" xr:uid="{00000000-0005-0000-0000-000092010000}"/>
    <cellStyle name="Normal 23 2" xfId="488" xr:uid="{00000000-0005-0000-0000-000093010000}"/>
    <cellStyle name="Normal 23 2 2" xfId="797" xr:uid="{D046ABF3-439B-4D5F-A063-DF6CED6CA113}"/>
    <cellStyle name="Normal 23 3" xfId="664" xr:uid="{FB7A8DCA-5EC3-4CDB-936A-D1CBD703FDFA}"/>
    <cellStyle name="Normal 24" xfId="321" xr:uid="{00000000-0005-0000-0000-000094010000}"/>
    <cellStyle name="Normal 24 2" xfId="490" xr:uid="{00000000-0005-0000-0000-000095010000}"/>
    <cellStyle name="Normal 24 2 2" xfId="799" xr:uid="{9575E8A4-8CA2-44F3-BE80-380F065C45CB}"/>
    <cellStyle name="Normal 24 3" xfId="666" xr:uid="{1AF2A339-0C30-4C52-99C8-56AE5DD26B55}"/>
    <cellStyle name="Normal 25" xfId="322" xr:uid="{00000000-0005-0000-0000-000096010000}"/>
    <cellStyle name="Normal 25 2" xfId="491" xr:uid="{00000000-0005-0000-0000-000097010000}"/>
    <cellStyle name="Normal 25 2 2" xfId="800" xr:uid="{C01F44C0-B3B2-4FAF-BA36-5BF53AD935E8}"/>
    <cellStyle name="Normal 25 3" xfId="667" xr:uid="{6AB6E081-8FC8-4158-932A-5E9C3DBDBDBD}"/>
    <cellStyle name="Normal 26" xfId="324" xr:uid="{00000000-0005-0000-0000-000098010000}"/>
    <cellStyle name="Normal 26 2" xfId="493" xr:uid="{00000000-0005-0000-0000-000099010000}"/>
    <cellStyle name="Normal 26 2 2" xfId="801" xr:uid="{AF0B30BF-C62F-45EA-A364-841A74398B0E}"/>
    <cellStyle name="Normal 26 3" xfId="668" xr:uid="{FC0DAA3A-0EF7-45C2-A489-12026BB7CE80}"/>
    <cellStyle name="Normal 27" xfId="326" xr:uid="{00000000-0005-0000-0000-00009A010000}"/>
    <cellStyle name="Normal 27 2" xfId="495" xr:uid="{00000000-0005-0000-0000-00009B010000}"/>
    <cellStyle name="Normal 28" xfId="340" xr:uid="{00000000-0005-0000-0000-00009C010000}"/>
    <cellStyle name="Normal 29" xfId="341" xr:uid="{00000000-0005-0000-0000-00009D010000}"/>
    <cellStyle name="Normal 3" xfId="64" xr:uid="{00000000-0005-0000-0000-00009E010000}"/>
    <cellStyle name="Normal 3 2" xfId="65" xr:uid="{00000000-0005-0000-0000-00009F010000}"/>
    <cellStyle name="Normal 3 2 2" xfId="149" xr:uid="{00000000-0005-0000-0000-0000A0010000}"/>
    <cellStyle name="Normal 3 2 2 2" xfId="241" xr:uid="{00000000-0005-0000-0000-0000A1010000}"/>
    <cellStyle name="Normal 3 2 2 2 2" xfId="315" xr:uid="{00000000-0005-0000-0000-0000A2010000}"/>
    <cellStyle name="Normal 3 2 2 2 2 2" xfId="484" xr:uid="{00000000-0005-0000-0000-0000A3010000}"/>
    <cellStyle name="Normal 3 2 2 2 2 2 2" xfId="793" xr:uid="{26B1395E-A464-4E27-A3BB-1B1D0D6B3067}"/>
    <cellStyle name="Normal 3 2 2 2 2 3" xfId="660" xr:uid="{08BB9832-DA58-41C4-A552-3AF08E34D2DA}"/>
    <cellStyle name="Normal 3 2 2 2 3" xfId="416" xr:uid="{00000000-0005-0000-0000-0000A4010000}"/>
    <cellStyle name="Normal 3 2 2 2 3 2" xfId="734" xr:uid="{7FD74876-A443-42F9-BCE3-24B12C5EF150}"/>
    <cellStyle name="Normal 3 2 2 2 4" xfId="601" xr:uid="{83B66210-8970-43C7-9C03-F82E8619B826}"/>
    <cellStyle name="Normal 3 2 2 3" xfId="283" xr:uid="{00000000-0005-0000-0000-0000A5010000}"/>
    <cellStyle name="Normal 3 2 2 3 2" xfId="452" xr:uid="{00000000-0005-0000-0000-0000A6010000}"/>
    <cellStyle name="Normal 3 2 2 3 2 2" xfId="762" xr:uid="{AA0E1577-2A9E-4B92-B61A-30EFFD8B4756}"/>
    <cellStyle name="Normal 3 2 2 3 3" xfId="629" xr:uid="{BA6383A0-F88F-4652-8578-0B6D0AF9ABC4}"/>
    <cellStyle name="Normal 3 2 2 4" xfId="362" xr:uid="{00000000-0005-0000-0000-0000A7010000}"/>
    <cellStyle name="Normal 3 2 2 4 2" xfId="703" xr:uid="{7E0AD30A-DDF5-4287-A25A-3D731424A6FC}"/>
    <cellStyle name="Normal 3 2 2 5" xfId="570" xr:uid="{753D21A1-A506-4FEE-A8ED-DB7B818CCD75}"/>
    <cellStyle name="Normal 3 2 3" xfId="240" xr:uid="{00000000-0005-0000-0000-0000A8010000}"/>
    <cellStyle name="Normal 3 2 3 2" xfId="415" xr:uid="{00000000-0005-0000-0000-0000A9010000}"/>
    <cellStyle name="Normal 3 3" xfId="150" xr:uid="{00000000-0005-0000-0000-0000AA010000}"/>
    <cellStyle name="Normal 3 3 2" xfId="242" xr:uid="{00000000-0005-0000-0000-0000AB010000}"/>
    <cellStyle name="Normal 3 3 2 2" xfId="417" xr:uid="{00000000-0005-0000-0000-0000AC010000}"/>
    <cellStyle name="Normal 3 4" xfId="66" xr:uid="{00000000-0005-0000-0000-0000AD010000}"/>
    <cellStyle name="Normal 3 5" xfId="239" xr:uid="{00000000-0005-0000-0000-0000AE010000}"/>
    <cellStyle name="Normal 3 5 2" xfId="414" xr:uid="{00000000-0005-0000-0000-0000AF010000}"/>
    <cellStyle name="Normal 30" xfId="509" xr:uid="{00000000-0005-0000-0000-0000B0010000}"/>
    <cellStyle name="Normal 30 2" xfId="816" xr:uid="{8EBB6155-A4A1-4D00-8793-0296248148D2}"/>
    <cellStyle name="Normal 31" xfId="510" xr:uid="{00000000-0005-0000-0000-0000B1010000}"/>
    <cellStyle name="Normal 31 2" xfId="817" xr:uid="{E689753F-A28E-4FA6-A297-46068C5361E4}"/>
    <cellStyle name="Normal 32" xfId="526" xr:uid="{00000000-0005-0000-0000-0000B2010000}"/>
    <cellStyle name="Normal 32 2" xfId="832" xr:uid="{65A3B053-F7B5-4C45-96F1-02B215331884}"/>
    <cellStyle name="Normal 33" xfId="528" xr:uid="{52DBB3A0-716C-498E-9CE2-48BE558752D1}"/>
    <cellStyle name="Normal 33 2" xfId="834" xr:uid="{9C19BDFA-308E-4C79-B1F9-621AEDF0804C}"/>
    <cellStyle name="Normal 34" xfId="543" xr:uid="{E5303005-4F8D-457D-9565-50A24248EBE8}"/>
    <cellStyle name="Normal 34 2" xfId="849" xr:uid="{1DEA0063-EB93-4E8B-93B9-2615B7B9F533}"/>
    <cellStyle name="Normal 35" xfId="547" xr:uid="{DF6CE8F4-4EBC-4C32-9C0F-A16100D33F7C}"/>
    <cellStyle name="Normal 35 2" xfId="852" xr:uid="{664D30A6-24EB-4360-83C8-06D9BBFCD1D7}"/>
    <cellStyle name="Normal 36" xfId="548" xr:uid="{5AB901E5-C01B-4BD2-BF3D-A0B776E85BE5}"/>
    <cellStyle name="Normal 36 2" xfId="853" xr:uid="{47F579AE-C74A-4B1A-A663-C65B81C0391E}"/>
    <cellStyle name="Normal 37" xfId="549" xr:uid="{0928F933-8296-40D3-B1C5-830536AA33AB}"/>
    <cellStyle name="Normal 38" xfId="855" xr:uid="{BE4475D1-FBFA-40BF-99E1-98447C3138E5}"/>
    <cellStyle name="Normal 39" xfId="856" xr:uid="{E692029C-8355-46F7-BE06-2ED3349791AC}"/>
    <cellStyle name="Normal 4" xfId="67" xr:uid="{00000000-0005-0000-0000-0000B3010000}"/>
    <cellStyle name="Normal 4 2" xfId="68" xr:uid="{00000000-0005-0000-0000-0000B4010000}"/>
    <cellStyle name="Normal 4 2 2" xfId="244" xr:uid="{00000000-0005-0000-0000-0000B5010000}"/>
    <cellStyle name="Normal 4 2 2 2" xfId="419" xr:uid="{00000000-0005-0000-0000-0000B6010000}"/>
    <cellStyle name="Normal 4 3" xfId="243" xr:uid="{00000000-0005-0000-0000-0000B7010000}"/>
    <cellStyle name="Normal 4 3 2" xfId="418" xr:uid="{00000000-0005-0000-0000-0000B8010000}"/>
    <cellStyle name="Normal 5" xfId="69" xr:uid="{00000000-0005-0000-0000-0000B9010000}"/>
    <cellStyle name="Normal 5 2" xfId="70" xr:uid="{00000000-0005-0000-0000-0000BA010000}"/>
    <cellStyle name="Normal 5 2 2" xfId="71" xr:uid="{00000000-0005-0000-0000-0000BB010000}"/>
    <cellStyle name="Normal 5 2 3" xfId="72" xr:uid="{00000000-0005-0000-0000-0000BC010000}"/>
    <cellStyle name="Normal 5 2 3 2" xfId="73" xr:uid="{00000000-0005-0000-0000-0000BD010000}"/>
    <cellStyle name="Normal 5 2 4" xfId="151" xr:uid="{00000000-0005-0000-0000-0000BE010000}"/>
    <cellStyle name="Normal 5 2 4 2" xfId="152" xr:uid="{00000000-0005-0000-0000-0000BF010000}"/>
    <cellStyle name="Normal 5 3" xfId="74" xr:uid="{00000000-0005-0000-0000-0000C0010000}"/>
    <cellStyle name="Normal 5 3 2" xfId="75" xr:uid="{00000000-0005-0000-0000-0000C1010000}"/>
    <cellStyle name="Normal 5 4" xfId="76" xr:uid="{00000000-0005-0000-0000-0000C2010000}"/>
    <cellStyle name="Normal 5 5" xfId="77" xr:uid="{00000000-0005-0000-0000-0000C3010000}"/>
    <cellStyle name="Normal 5 5 2" xfId="78" xr:uid="{00000000-0005-0000-0000-0000C4010000}"/>
    <cellStyle name="Normal 5 6" xfId="153" xr:uid="{00000000-0005-0000-0000-0000C5010000}"/>
    <cellStyle name="Normal 5 6 2" xfId="154" xr:uid="{00000000-0005-0000-0000-0000C6010000}"/>
    <cellStyle name="Normal 5 7" xfId="245" xr:uid="{00000000-0005-0000-0000-0000C7010000}"/>
    <cellStyle name="Normal 5 7 2" xfId="420" xr:uid="{00000000-0005-0000-0000-0000C8010000}"/>
    <cellStyle name="Normal 6" xfId="79" xr:uid="{00000000-0005-0000-0000-0000C9010000}"/>
    <cellStyle name="Normal 6 2" xfId="80" xr:uid="{00000000-0005-0000-0000-0000CA010000}"/>
    <cellStyle name="Normal 6 3" xfId="155" xr:uid="{00000000-0005-0000-0000-0000CB010000}"/>
    <cellStyle name="Normal 6 3 2" xfId="251" xr:uid="{00000000-0005-0000-0000-0000CC010000}"/>
    <cellStyle name="Normal 6 3 2 2" xfId="316" xr:uid="{00000000-0005-0000-0000-0000CD010000}"/>
    <cellStyle name="Normal 6 3 2 2 2" xfId="485" xr:uid="{00000000-0005-0000-0000-0000CE010000}"/>
    <cellStyle name="Normal 6 3 2 2 2 2" xfId="794" xr:uid="{3542D471-26BF-4D29-A0BF-3BA397AFACA0}"/>
    <cellStyle name="Normal 6 3 2 2 3" xfId="661" xr:uid="{671F2632-202D-477B-8173-938577405716}"/>
    <cellStyle name="Normal 6 3 2 3" xfId="421" xr:uid="{00000000-0005-0000-0000-0000CF010000}"/>
    <cellStyle name="Normal 6 3 2 3 2" xfId="735" xr:uid="{8E729704-D637-468D-BBCE-EC7B4A41066C}"/>
    <cellStyle name="Normal 6 3 2 4" xfId="602" xr:uid="{FC809447-3D99-46F2-A6C7-53EC6D7A5F80}"/>
    <cellStyle name="Normal 6 3 3" xfId="284" xr:uid="{00000000-0005-0000-0000-0000D0010000}"/>
    <cellStyle name="Normal 6 3 3 2" xfId="453" xr:uid="{00000000-0005-0000-0000-0000D1010000}"/>
    <cellStyle name="Normal 6 3 3 2 2" xfId="763" xr:uid="{5F30957C-1768-487F-BB54-7E5D6FD69503}"/>
    <cellStyle name="Normal 6 3 3 3" xfId="630" xr:uid="{6A1C15C7-F1C8-4348-A42A-ECAC1749E654}"/>
    <cellStyle name="Normal 6 3 4" xfId="363" xr:uid="{00000000-0005-0000-0000-0000D2010000}"/>
    <cellStyle name="Normal 6 3 4 2" xfId="704" xr:uid="{039838C0-BC53-4796-8154-E591DEEEE245}"/>
    <cellStyle name="Normal 6 3 5" xfId="571" xr:uid="{6AB878B0-D309-404B-BF17-CB712983FEFF}"/>
    <cellStyle name="Normal 7" xfId="81" xr:uid="{00000000-0005-0000-0000-0000D3010000}"/>
    <cellStyle name="Normal 7 2" xfId="82" xr:uid="{00000000-0005-0000-0000-0000D4010000}"/>
    <cellStyle name="Normal 7 3" xfId="83" xr:uid="{00000000-0005-0000-0000-0000D5010000}"/>
    <cellStyle name="Normal 7 3 2" xfId="84" xr:uid="{00000000-0005-0000-0000-0000D6010000}"/>
    <cellStyle name="Normal 7 4" xfId="156" xr:uid="{00000000-0005-0000-0000-0000D7010000}"/>
    <cellStyle name="Normal 7 4 2" xfId="157" xr:uid="{00000000-0005-0000-0000-0000D8010000}"/>
    <cellStyle name="Normal 8" xfId="85" xr:uid="{00000000-0005-0000-0000-0000D9010000}"/>
    <cellStyle name="Normal 8 2" xfId="86" xr:uid="{00000000-0005-0000-0000-0000DA010000}"/>
    <cellStyle name="Normal 9" xfId="1" xr:uid="{00000000-0005-0000-0000-0000DB010000}"/>
    <cellStyle name="Normal 9 2" xfId="158" xr:uid="{00000000-0005-0000-0000-0000DC010000}"/>
    <cellStyle name="Normal_Sheet1" xfId="2" xr:uid="{00000000-0005-0000-0000-0000DD010000}"/>
    <cellStyle name="Note 10" xfId="529" xr:uid="{8C98E44E-039F-4017-9990-8D956AC9029B}"/>
    <cellStyle name="Note 10 2" xfId="835" xr:uid="{747C0BB1-2DD8-4024-B282-9B050DABF32A}"/>
    <cellStyle name="Note 2" xfId="87" xr:uid="{00000000-0005-0000-0000-0000DE010000}"/>
    <cellStyle name="Note 2 2" xfId="88" xr:uid="{00000000-0005-0000-0000-0000DF010000}"/>
    <cellStyle name="Note 2 3" xfId="159" xr:uid="{00000000-0005-0000-0000-0000E0010000}"/>
    <cellStyle name="Note 2 3 2" xfId="252" xr:uid="{00000000-0005-0000-0000-0000E1010000}"/>
    <cellStyle name="Note 2 3 2 2" xfId="422" xr:uid="{00000000-0005-0000-0000-0000E2010000}"/>
    <cellStyle name="Note 2 4" xfId="160" xr:uid="{00000000-0005-0000-0000-0000E3010000}"/>
    <cellStyle name="Note 3" xfId="89" xr:uid="{00000000-0005-0000-0000-0000E4010000}"/>
    <cellStyle name="Note 4" xfId="90" xr:uid="{00000000-0005-0000-0000-0000E5010000}"/>
    <cellStyle name="Note 4 2" xfId="91" xr:uid="{00000000-0005-0000-0000-0000E6010000}"/>
    <cellStyle name="Note 5" xfId="161" xr:uid="{00000000-0005-0000-0000-0000E7010000}"/>
    <cellStyle name="Note 5 2" xfId="253" xr:uid="{00000000-0005-0000-0000-0000E8010000}"/>
    <cellStyle name="Note 5 2 2" xfId="423" xr:uid="{00000000-0005-0000-0000-0000E9010000}"/>
    <cellStyle name="Note 6" xfId="162" xr:uid="{00000000-0005-0000-0000-0000EA010000}"/>
    <cellStyle name="Note 6 2" xfId="254" xr:uid="{00000000-0005-0000-0000-0000EB010000}"/>
    <cellStyle name="Note 6 2 2" xfId="317" xr:uid="{00000000-0005-0000-0000-0000EC010000}"/>
    <cellStyle name="Note 6 2 2 2" xfId="486" xr:uid="{00000000-0005-0000-0000-0000ED010000}"/>
    <cellStyle name="Note 6 2 2 2 2" xfId="795" xr:uid="{FD7DEF98-FE42-44A9-83CF-F390436F18A7}"/>
    <cellStyle name="Note 6 2 2 3" xfId="662" xr:uid="{6C28E9DF-D55A-42EC-AE94-8BB5E6AE69BF}"/>
    <cellStyle name="Note 6 2 3" xfId="424" xr:uid="{00000000-0005-0000-0000-0000EE010000}"/>
    <cellStyle name="Note 6 2 3 2" xfId="736" xr:uid="{A45FF085-67AE-490D-8305-D3FB23483DE7}"/>
    <cellStyle name="Note 6 2 4" xfId="603" xr:uid="{CC0C4684-8D9E-4781-8999-0A6EE22CBF79}"/>
    <cellStyle name="Note 6 3" xfId="285" xr:uid="{00000000-0005-0000-0000-0000EF010000}"/>
    <cellStyle name="Note 6 3 2" xfId="454" xr:uid="{00000000-0005-0000-0000-0000F0010000}"/>
    <cellStyle name="Note 6 3 2 2" xfId="764" xr:uid="{8E1019E1-86A2-46DD-B14A-52C1008AB73B}"/>
    <cellStyle name="Note 6 3 3" xfId="631" xr:uid="{453FA030-FD29-44A1-A2DD-0F9B679B233E}"/>
    <cellStyle name="Note 6 4" xfId="364" xr:uid="{00000000-0005-0000-0000-0000F1010000}"/>
    <cellStyle name="Note 6 4 2" xfId="705" xr:uid="{0B5C074A-BE66-4095-8AF5-AAFCDFB503F6}"/>
    <cellStyle name="Note 6 5" xfId="572" xr:uid="{34D6290C-9A17-47FF-BD5D-B6DBD6E8C581}"/>
    <cellStyle name="Note 7" xfId="163" xr:uid="{00000000-0005-0000-0000-0000F2010000}"/>
    <cellStyle name="Note 7 2" xfId="164" xr:uid="{00000000-0005-0000-0000-0000F3010000}"/>
    <cellStyle name="Note 8" xfId="327" xr:uid="{00000000-0005-0000-0000-0000F4010000}"/>
    <cellStyle name="Note 8 2" xfId="496" xr:uid="{00000000-0005-0000-0000-0000F5010000}"/>
    <cellStyle name="Note 8 2 2" xfId="803" xr:uid="{C7FA57FC-24E9-45AB-872E-0C18E5FD0BC9}"/>
    <cellStyle name="Note 8 3" xfId="670" xr:uid="{16594288-0695-434A-BD72-9F303C635E88}"/>
    <cellStyle name="Note 9" xfId="512" xr:uid="{00000000-0005-0000-0000-0000F6010000}"/>
    <cellStyle name="Note 9 2" xfId="819" xr:uid="{DDBCC118-7C3A-4248-9B90-26C6DC30524B}"/>
    <cellStyle name="Output" xfId="177" builtinId="21" customBuiltin="1"/>
    <cellStyle name="Output 2" xfId="92" xr:uid="{00000000-0005-0000-0000-0000F8010000}"/>
    <cellStyle name="Percent 2" xfId="165" xr:uid="{00000000-0005-0000-0000-0000FA010000}"/>
    <cellStyle name="Percent 2 2" xfId="166" xr:uid="{00000000-0005-0000-0000-0000FB010000}"/>
    <cellStyle name="Percent 2 2 2" xfId="167" xr:uid="{00000000-0005-0000-0000-0000FC010000}"/>
    <cellStyle name="Percent 2 2 3" xfId="256" xr:uid="{00000000-0005-0000-0000-0000FD010000}"/>
    <cellStyle name="Percent 2 2 3 2" xfId="426" xr:uid="{00000000-0005-0000-0000-0000FE010000}"/>
    <cellStyle name="Percent 2 3" xfId="255" xr:uid="{00000000-0005-0000-0000-0000FF010000}"/>
    <cellStyle name="Percent 2 3 2" xfId="318" xr:uid="{00000000-0005-0000-0000-000000020000}"/>
    <cellStyle name="Percent 2 3 2 2" xfId="487" xr:uid="{00000000-0005-0000-0000-000001020000}"/>
    <cellStyle name="Percent 2 3 2 2 2" xfId="796" xr:uid="{D3C2A1FD-8620-48F3-97BF-90E8A22EA4D3}"/>
    <cellStyle name="Percent 2 3 2 3" xfId="663" xr:uid="{D0017A15-BB51-4967-9178-DD3C597F7D15}"/>
    <cellStyle name="Percent 2 3 3" xfId="425" xr:uid="{00000000-0005-0000-0000-000002020000}"/>
    <cellStyle name="Percent 2 3 3 2" xfId="737" xr:uid="{2CF09F6D-1B58-498F-AC91-D0E7B3EBEAF5}"/>
    <cellStyle name="Percent 2 3 4" xfId="604" xr:uid="{BD6347C8-5B59-4279-B063-675DD5C8340C}"/>
    <cellStyle name="Percent 2 4" xfId="286" xr:uid="{00000000-0005-0000-0000-000003020000}"/>
    <cellStyle name="Percent 2 4 2" xfId="455" xr:uid="{00000000-0005-0000-0000-000004020000}"/>
    <cellStyle name="Percent 2 4 2 2" xfId="765" xr:uid="{79C07FA6-F083-4744-BADA-6D3D8DE4D1D4}"/>
    <cellStyle name="Percent 2 4 3" xfId="632" xr:uid="{CA578280-6D38-475F-8BF5-7468AEAE462F}"/>
    <cellStyle name="Percent 2 5" xfId="365" xr:uid="{00000000-0005-0000-0000-000005020000}"/>
    <cellStyle name="Percent 2 5 2" xfId="706" xr:uid="{A0D572FC-0705-4BA5-AB44-73C4A451D12B}"/>
    <cellStyle name="Percent 2 6" xfId="573" xr:uid="{CA15F3D5-EFD1-43B9-A625-448108E9D2F8}"/>
    <cellStyle name="Percent 3" xfId="492" xr:uid="{00000000-0005-0000-0000-000006020000}"/>
    <cellStyle name="Percent 8" xfId="168" xr:uid="{00000000-0005-0000-0000-000007020000}"/>
    <cellStyle name="Title 2" xfId="93" xr:uid="{00000000-0005-0000-0000-000008020000}"/>
    <cellStyle name="Title 3" xfId="250" xr:uid="{00000000-0005-0000-0000-000009020000}"/>
    <cellStyle name="Title 4" xfId="525" xr:uid="{00000000-0005-0000-0000-00000A020000}"/>
    <cellStyle name="Total" xfId="181" builtinId="25" customBuiltin="1"/>
    <cellStyle name="Total 2" xfId="94" xr:uid="{00000000-0005-0000-0000-00000C020000}"/>
    <cellStyle name="Total 2 2" xfId="257" xr:uid="{00000000-0005-0000-0000-00000D020000}"/>
    <cellStyle name="Total 2 2 2" xfId="427" xr:uid="{00000000-0005-0000-0000-00000E020000}"/>
    <cellStyle name="Warning Text 2" xfId="95" xr:uid="{00000000-0005-0000-0000-00000F020000}"/>
    <cellStyle name="Warning Text 3" xfId="238" xr:uid="{00000000-0005-0000-0000-000010020000}"/>
  </cellStyles>
  <dxfs count="11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BDC0BF"/>
      <rgbColor rgb="FFFFFFFF"/>
      <rgbColor rgb="FFC00000"/>
      <rgbColor rgb="FFFDFDFF"/>
      <rgbColor rgb="FFFFE598"/>
      <rgbColor rgb="FF9CC2E5"/>
      <rgbColor rgb="FFDBDBDB"/>
      <rgbColor rgb="FFF4F4F4"/>
      <rgbColor rgb="FFBDC0BF"/>
      <rgbColor rgb="FFF4F4F4"/>
      <rgbColor rgb="FFFFFF00"/>
      <rgbColor rgb="FFDBDBDB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halapp.com/a/golden-vines/warehouse/item/10625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62"/>
  <sheetViews>
    <sheetView tabSelected="1" zoomScale="93" zoomScaleNormal="93" workbookViewId="0">
      <selection sqref="A1:G362"/>
    </sheetView>
  </sheetViews>
  <sheetFormatPr defaultRowHeight="15"/>
  <cols>
    <col min="1" max="1" width="26.296875" style="5" bestFit="1" customWidth="1"/>
    <col min="2" max="2" width="28.09765625" style="5" bestFit="1" customWidth="1"/>
    <col min="3" max="3" width="8" style="5" bestFit="1" customWidth="1"/>
    <col min="4" max="4" width="9.59765625" style="5" bestFit="1" customWidth="1"/>
    <col min="5" max="5" width="8" style="5" bestFit="1" customWidth="1"/>
    <col min="6" max="6" width="8.59765625" style="5" bestFit="1" customWidth="1"/>
    <col min="7" max="7" width="9" style="5" bestFit="1" customWidth="1"/>
    <col min="8" max="16384" width="8.796875" style="5"/>
  </cols>
  <sheetData>
    <row r="1" spans="1:7" ht="15.75">
      <c r="A1" s="295" t="s">
        <v>0</v>
      </c>
      <c r="B1" s="295" t="s">
        <v>1</v>
      </c>
      <c r="C1" s="295" t="s">
        <v>2</v>
      </c>
      <c r="D1" s="295" t="s">
        <v>3</v>
      </c>
      <c r="E1" s="295" t="s">
        <v>4</v>
      </c>
      <c r="F1" s="295" t="s">
        <v>5</v>
      </c>
      <c r="G1" s="295" t="s">
        <v>6</v>
      </c>
    </row>
    <row r="2" spans="1:7">
      <c r="A2" s="296">
        <v>1758</v>
      </c>
      <c r="B2" s="297" t="s">
        <v>7</v>
      </c>
      <c r="C2" s="296" t="s">
        <v>8</v>
      </c>
      <c r="D2" s="298">
        <v>72</v>
      </c>
      <c r="E2" s="299">
        <v>11.98</v>
      </c>
      <c r="F2" s="297">
        <v>750</v>
      </c>
      <c r="G2" s="297">
        <v>12</v>
      </c>
    </row>
    <row r="3" spans="1:7">
      <c r="A3" s="296">
        <v>1758</v>
      </c>
      <c r="B3" s="297" t="s">
        <v>9</v>
      </c>
      <c r="C3" s="296" t="s">
        <v>8</v>
      </c>
      <c r="D3" s="298">
        <v>108</v>
      </c>
      <c r="E3" s="299">
        <v>14.99</v>
      </c>
      <c r="F3" s="297">
        <v>750</v>
      </c>
      <c r="G3" s="297">
        <v>12</v>
      </c>
    </row>
    <row r="4" spans="1:7">
      <c r="A4" s="296" t="s">
        <v>1720</v>
      </c>
      <c r="B4" s="297" t="s">
        <v>63</v>
      </c>
      <c r="C4" s="296" t="s">
        <v>8</v>
      </c>
      <c r="D4" s="298">
        <v>24</v>
      </c>
      <c r="E4" s="299">
        <v>2.99</v>
      </c>
      <c r="F4" s="297">
        <v>187</v>
      </c>
      <c r="G4" s="297">
        <v>12</v>
      </c>
    </row>
    <row r="5" spans="1:7">
      <c r="A5" s="296" t="s">
        <v>10</v>
      </c>
      <c r="B5" s="297" t="s">
        <v>11</v>
      </c>
      <c r="C5" s="296" t="s">
        <v>8</v>
      </c>
      <c r="D5" s="298">
        <v>144</v>
      </c>
      <c r="E5" s="299">
        <v>19.98</v>
      </c>
      <c r="F5" s="297">
        <v>750</v>
      </c>
      <c r="G5" s="297">
        <v>12</v>
      </c>
    </row>
    <row r="6" spans="1:7">
      <c r="A6" s="296" t="s">
        <v>10</v>
      </c>
      <c r="B6" s="297" t="s">
        <v>12</v>
      </c>
      <c r="C6" s="296" t="s">
        <v>8</v>
      </c>
      <c r="D6" s="298">
        <v>144</v>
      </c>
      <c r="E6" s="299">
        <v>19.989999999999998</v>
      </c>
      <c r="F6" s="297">
        <v>750</v>
      </c>
      <c r="G6" s="297">
        <v>12</v>
      </c>
    </row>
    <row r="7" spans="1:7">
      <c r="A7" s="300" t="s">
        <v>13</v>
      </c>
      <c r="B7" s="297" t="s">
        <v>14</v>
      </c>
      <c r="C7" s="296" t="s">
        <v>8</v>
      </c>
      <c r="D7" s="298">
        <v>360</v>
      </c>
      <c r="E7" s="299">
        <v>49.98</v>
      </c>
      <c r="F7" s="297">
        <v>750</v>
      </c>
      <c r="G7" s="297">
        <v>12</v>
      </c>
    </row>
    <row r="8" spans="1:7">
      <c r="A8" s="296" t="s">
        <v>15</v>
      </c>
      <c r="B8" s="297" t="s">
        <v>16</v>
      </c>
      <c r="C8" s="296" t="s">
        <v>8</v>
      </c>
      <c r="D8" s="298">
        <v>90</v>
      </c>
      <c r="E8" s="299">
        <v>14.99</v>
      </c>
      <c r="F8" s="297">
        <v>750</v>
      </c>
      <c r="G8" s="297">
        <v>12</v>
      </c>
    </row>
    <row r="9" spans="1:7">
      <c r="A9" s="296" t="s">
        <v>1629</v>
      </c>
      <c r="B9" s="297" t="s">
        <v>111</v>
      </c>
      <c r="C9" s="296" t="s">
        <v>8</v>
      </c>
      <c r="D9" s="298">
        <v>72</v>
      </c>
      <c r="E9" s="299">
        <v>11.98</v>
      </c>
      <c r="F9" s="297">
        <v>750</v>
      </c>
      <c r="G9" s="297">
        <v>12</v>
      </c>
    </row>
    <row r="10" spans="1:7">
      <c r="A10" s="296" t="s">
        <v>1629</v>
      </c>
      <c r="B10" s="297" t="s">
        <v>1630</v>
      </c>
      <c r="C10" s="296" t="s">
        <v>8</v>
      </c>
      <c r="D10" s="298">
        <v>78</v>
      </c>
      <c r="E10" s="299">
        <v>12.98</v>
      </c>
      <c r="F10" s="297">
        <v>750</v>
      </c>
      <c r="G10" s="297">
        <v>12</v>
      </c>
    </row>
    <row r="11" spans="1:7">
      <c r="A11" s="296" t="s">
        <v>1631</v>
      </c>
      <c r="B11" s="297" t="s">
        <v>1633</v>
      </c>
      <c r="C11" s="296" t="s">
        <v>8</v>
      </c>
      <c r="D11" s="298">
        <v>120</v>
      </c>
      <c r="E11" s="299">
        <v>17.98</v>
      </c>
      <c r="F11" s="297">
        <v>750</v>
      </c>
      <c r="G11" s="297">
        <v>12</v>
      </c>
    </row>
    <row r="12" spans="1:7">
      <c r="A12" s="296" t="s">
        <v>1631</v>
      </c>
      <c r="B12" s="297" t="s">
        <v>1632</v>
      </c>
      <c r="C12" s="296" t="s">
        <v>8</v>
      </c>
      <c r="D12" s="298">
        <v>150</v>
      </c>
      <c r="E12" s="299">
        <v>19.98</v>
      </c>
      <c r="F12" s="297">
        <v>750</v>
      </c>
      <c r="G12" s="297">
        <v>12</v>
      </c>
    </row>
    <row r="13" spans="1:7">
      <c r="A13" s="296" t="s">
        <v>1631</v>
      </c>
      <c r="B13" s="297" t="s">
        <v>14</v>
      </c>
      <c r="C13" s="296" t="s">
        <v>8</v>
      </c>
      <c r="D13" s="298">
        <v>360</v>
      </c>
      <c r="E13" s="299">
        <v>49.98</v>
      </c>
      <c r="F13" s="297">
        <v>750</v>
      </c>
      <c r="G13" s="297">
        <v>12</v>
      </c>
    </row>
    <row r="14" spans="1:7">
      <c r="A14" s="296" t="s">
        <v>17</v>
      </c>
      <c r="B14" s="297" t="s">
        <v>18</v>
      </c>
      <c r="C14" s="296">
        <v>2016</v>
      </c>
      <c r="D14" s="298">
        <v>90</v>
      </c>
      <c r="E14" s="299">
        <v>14.98</v>
      </c>
      <c r="F14" s="297">
        <v>750</v>
      </c>
      <c r="G14" s="297">
        <v>12</v>
      </c>
    </row>
    <row r="15" spans="1:7">
      <c r="A15" s="296" t="s">
        <v>17</v>
      </c>
      <c r="B15" s="297" t="s">
        <v>18</v>
      </c>
      <c r="C15" s="296" t="s">
        <v>8</v>
      </c>
      <c r="D15" s="298">
        <v>120</v>
      </c>
      <c r="E15" s="299">
        <v>16.989999999999998</v>
      </c>
      <c r="F15" s="297">
        <v>750</v>
      </c>
      <c r="G15" s="297">
        <v>12</v>
      </c>
    </row>
    <row r="16" spans="1:7">
      <c r="A16" s="296" t="s">
        <v>19</v>
      </c>
      <c r="B16" s="297" t="s">
        <v>20</v>
      </c>
      <c r="C16" s="296" t="s">
        <v>8</v>
      </c>
      <c r="D16" s="298">
        <v>96</v>
      </c>
      <c r="E16" s="299">
        <v>12.98</v>
      </c>
      <c r="F16" s="297">
        <v>750</v>
      </c>
      <c r="G16" s="297">
        <v>12</v>
      </c>
    </row>
    <row r="17" spans="1:7">
      <c r="A17" s="296" t="s">
        <v>21</v>
      </c>
      <c r="B17" s="300" t="s">
        <v>22</v>
      </c>
      <c r="C17" s="296" t="s">
        <v>8</v>
      </c>
      <c r="D17" s="298">
        <v>80</v>
      </c>
      <c r="E17" s="299">
        <v>10.99</v>
      </c>
      <c r="F17" s="297">
        <v>750</v>
      </c>
      <c r="G17" s="297">
        <v>12</v>
      </c>
    </row>
    <row r="18" spans="1:7">
      <c r="A18" s="296" t="s">
        <v>23</v>
      </c>
      <c r="B18" s="297" t="s">
        <v>24</v>
      </c>
      <c r="C18" s="296" t="s">
        <v>8</v>
      </c>
      <c r="D18" s="298">
        <v>192</v>
      </c>
      <c r="E18" s="299">
        <v>24.99</v>
      </c>
      <c r="F18" s="297">
        <v>750</v>
      </c>
      <c r="G18" s="297">
        <v>12</v>
      </c>
    </row>
    <row r="19" spans="1:7">
      <c r="A19" s="296" t="s">
        <v>25</v>
      </c>
      <c r="B19" s="297" t="s">
        <v>26</v>
      </c>
      <c r="C19" s="296" t="s">
        <v>27</v>
      </c>
      <c r="D19" s="298">
        <v>288</v>
      </c>
      <c r="E19" s="299">
        <v>34.99</v>
      </c>
      <c r="F19" s="297">
        <v>750</v>
      </c>
      <c r="G19" s="297">
        <v>12</v>
      </c>
    </row>
    <row r="20" spans="1:7">
      <c r="A20" s="296" t="s">
        <v>28</v>
      </c>
      <c r="B20" s="297" t="s">
        <v>29</v>
      </c>
      <c r="C20" s="296" t="s">
        <v>8</v>
      </c>
      <c r="D20" s="298">
        <v>96</v>
      </c>
      <c r="E20" s="299">
        <v>15.98</v>
      </c>
      <c r="F20" s="297">
        <v>750</v>
      </c>
      <c r="G20" s="297">
        <v>12</v>
      </c>
    </row>
    <row r="21" spans="1:7">
      <c r="A21" s="296" t="s">
        <v>30</v>
      </c>
      <c r="B21" s="297" t="s">
        <v>31</v>
      </c>
      <c r="C21" s="296" t="s">
        <v>8</v>
      </c>
      <c r="D21" s="298">
        <v>20</v>
      </c>
      <c r="E21" s="299">
        <v>7.99</v>
      </c>
      <c r="F21" s="297">
        <v>750</v>
      </c>
      <c r="G21" s="297">
        <v>12</v>
      </c>
    </row>
    <row r="22" spans="1:7">
      <c r="A22" s="296" t="s">
        <v>30</v>
      </c>
      <c r="B22" s="297" t="s">
        <v>32</v>
      </c>
      <c r="C22" s="296" t="s">
        <v>8</v>
      </c>
      <c r="D22" s="298">
        <v>78</v>
      </c>
      <c r="E22" s="299">
        <v>12.99</v>
      </c>
      <c r="F22" s="297">
        <v>750</v>
      </c>
      <c r="G22" s="297">
        <v>12</v>
      </c>
    </row>
    <row r="23" spans="1:7">
      <c r="A23" s="296" t="s">
        <v>30</v>
      </c>
      <c r="B23" s="297" t="s">
        <v>33</v>
      </c>
      <c r="C23" s="296" t="s">
        <v>8</v>
      </c>
      <c r="D23" s="298">
        <v>96</v>
      </c>
      <c r="E23" s="299">
        <v>12.99</v>
      </c>
      <c r="F23" s="297">
        <v>750</v>
      </c>
      <c r="G23" s="297">
        <v>12</v>
      </c>
    </row>
    <row r="24" spans="1:7">
      <c r="A24" s="296" t="s">
        <v>30</v>
      </c>
      <c r="B24" s="297" t="s">
        <v>34</v>
      </c>
      <c r="C24" s="296" t="s">
        <v>8</v>
      </c>
      <c r="D24" s="298">
        <v>96</v>
      </c>
      <c r="E24" s="299">
        <v>12.99</v>
      </c>
      <c r="F24" s="297">
        <v>750</v>
      </c>
      <c r="G24" s="297">
        <v>12</v>
      </c>
    </row>
    <row r="25" spans="1:7">
      <c r="A25" s="296" t="s">
        <v>35</v>
      </c>
      <c r="B25" s="297" t="s">
        <v>36</v>
      </c>
      <c r="C25" s="296" t="s">
        <v>37</v>
      </c>
      <c r="D25" s="298">
        <v>210</v>
      </c>
      <c r="E25" s="299">
        <v>17.5</v>
      </c>
      <c r="F25" s="297">
        <v>750</v>
      </c>
      <c r="G25" s="297">
        <v>12</v>
      </c>
    </row>
    <row r="26" spans="1:7">
      <c r="A26" s="296" t="s">
        <v>35</v>
      </c>
      <c r="B26" s="297" t="s">
        <v>38</v>
      </c>
      <c r="C26" s="296" t="s">
        <v>37</v>
      </c>
      <c r="D26" s="298">
        <v>264</v>
      </c>
      <c r="E26" s="299">
        <v>22</v>
      </c>
      <c r="F26" s="297">
        <v>750</v>
      </c>
      <c r="G26" s="297">
        <v>12</v>
      </c>
    </row>
    <row r="27" spans="1:7">
      <c r="A27" s="296" t="s">
        <v>35</v>
      </c>
      <c r="B27" s="297" t="s">
        <v>39</v>
      </c>
      <c r="C27" s="296" t="s">
        <v>37</v>
      </c>
      <c r="D27" s="298">
        <v>360</v>
      </c>
      <c r="E27" s="299">
        <v>30</v>
      </c>
      <c r="F27" s="297">
        <v>750</v>
      </c>
      <c r="G27" s="297">
        <v>12</v>
      </c>
    </row>
    <row r="28" spans="1:7">
      <c r="A28" s="296" t="s">
        <v>35</v>
      </c>
      <c r="B28" s="297" t="s">
        <v>40</v>
      </c>
      <c r="C28" s="296" t="s">
        <v>37</v>
      </c>
      <c r="D28" s="298">
        <v>240</v>
      </c>
      <c r="E28" s="299">
        <v>20</v>
      </c>
      <c r="F28" s="297">
        <v>750</v>
      </c>
      <c r="G28" s="297">
        <v>12</v>
      </c>
    </row>
    <row r="29" spans="1:7">
      <c r="A29" s="296" t="s">
        <v>35</v>
      </c>
      <c r="B29" s="297" t="s">
        <v>1563</v>
      </c>
      <c r="C29" s="296" t="s">
        <v>8</v>
      </c>
      <c r="D29" s="298">
        <v>64</v>
      </c>
      <c r="E29" s="299">
        <v>14.99</v>
      </c>
      <c r="F29" s="297">
        <v>250</v>
      </c>
      <c r="G29" s="297">
        <v>16</v>
      </c>
    </row>
    <row r="30" spans="1:7">
      <c r="A30" s="296" t="s">
        <v>41</v>
      </c>
      <c r="B30" s="297" t="s">
        <v>42</v>
      </c>
      <c r="C30" s="296" t="s">
        <v>8</v>
      </c>
      <c r="D30" s="298">
        <v>144</v>
      </c>
      <c r="E30" s="299">
        <v>19.989999999999998</v>
      </c>
      <c r="F30" s="297">
        <v>750</v>
      </c>
      <c r="G30" s="297">
        <v>12</v>
      </c>
    </row>
    <row r="31" spans="1:7">
      <c r="A31" s="296" t="s">
        <v>43</v>
      </c>
      <c r="B31" s="297" t="s">
        <v>44</v>
      </c>
      <c r="C31" s="296" t="s">
        <v>8</v>
      </c>
      <c r="D31" s="298">
        <v>240</v>
      </c>
      <c r="E31" s="299">
        <v>29.99</v>
      </c>
      <c r="F31" s="297">
        <v>750</v>
      </c>
      <c r="G31" s="297">
        <v>12</v>
      </c>
    </row>
    <row r="32" spans="1:7">
      <c r="A32" s="296" t="s">
        <v>43</v>
      </c>
      <c r="B32" s="297" t="s">
        <v>45</v>
      </c>
      <c r="C32" s="296" t="s">
        <v>8</v>
      </c>
      <c r="D32" s="298">
        <v>144</v>
      </c>
      <c r="E32" s="299">
        <v>19.989999999999998</v>
      </c>
      <c r="F32" s="297">
        <v>750</v>
      </c>
      <c r="G32" s="297">
        <v>12</v>
      </c>
    </row>
    <row r="33" spans="1:7">
      <c r="A33" s="296" t="s">
        <v>46</v>
      </c>
      <c r="B33" s="297" t="s">
        <v>47</v>
      </c>
      <c r="C33" s="296" t="s">
        <v>8</v>
      </c>
      <c r="D33" s="298">
        <v>90</v>
      </c>
      <c r="E33" s="299">
        <v>12.99</v>
      </c>
      <c r="F33" s="297">
        <v>750</v>
      </c>
      <c r="G33" s="297">
        <v>12</v>
      </c>
    </row>
    <row r="34" spans="1:7">
      <c r="A34" s="296" t="s">
        <v>1146</v>
      </c>
      <c r="B34" s="297" t="s">
        <v>107</v>
      </c>
      <c r="C34" s="296" t="s">
        <v>8</v>
      </c>
      <c r="D34" s="298">
        <v>99</v>
      </c>
      <c r="E34" s="299">
        <v>8.25</v>
      </c>
      <c r="F34" s="297">
        <v>750</v>
      </c>
      <c r="G34" s="297">
        <v>12</v>
      </c>
    </row>
    <row r="35" spans="1:7">
      <c r="A35" s="296" t="s">
        <v>48</v>
      </c>
      <c r="B35" s="297" t="s">
        <v>49</v>
      </c>
      <c r="C35" s="296" t="s">
        <v>8</v>
      </c>
      <c r="D35" s="298">
        <v>96</v>
      </c>
      <c r="E35" s="299">
        <v>15.99</v>
      </c>
      <c r="F35" s="297">
        <v>750</v>
      </c>
      <c r="G35" s="297">
        <v>12</v>
      </c>
    </row>
    <row r="36" spans="1:7">
      <c r="A36" s="300" t="s">
        <v>50</v>
      </c>
      <c r="B36" s="297" t="s">
        <v>51</v>
      </c>
      <c r="C36" s="296" t="s">
        <v>8</v>
      </c>
      <c r="D36" s="298">
        <v>108</v>
      </c>
      <c r="E36" s="299">
        <v>17.98</v>
      </c>
      <c r="F36" s="297">
        <v>750</v>
      </c>
      <c r="G36" s="297">
        <v>12</v>
      </c>
    </row>
    <row r="37" spans="1:7">
      <c r="A37" s="296" t="s">
        <v>52</v>
      </c>
      <c r="B37" s="297" t="s">
        <v>47</v>
      </c>
      <c r="C37" s="296" t="s">
        <v>8</v>
      </c>
      <c r="D37" s="298">
        <v>84</v>
      </c>
      <c r="E37" s="299">
        <v>12.98</v>
      </c>
      <c r="F37" s="297">
        <v>750</v>
      </c>
      <c r="G37" s="297">
        <v>12</v>
      </c>
    </row>
    <row r="38" spans="1:7">
      <c r="A38" s="296" t="s">
        <v>53</v>
      </c>
      <c r="B38" s="297" t="s">
        <v>14</v>
      </c>
      <c r="C38" s="296">
        <v>2014</v>
      </c>
      <c r="D38" s="298">
        <v>240</v>
      </c>
      <c r="E38" s="299">
        <v>29.99</v>
      </c>
      <c r="F38" s="297">
        <v>750</v>
      </c>
      <c r="G38" s="297">
        <v>12</v>
      </c>
    </row>
    <row r="39" spans="1:7">
      <c r="A39" s="296" t="s">
        <v>53</v>
      </c>
      <c r="B39" s="297" t="s">
        <v>14</v>
      </c>
      <c r="C39" s="296">
        <v>2015</v>
      </c>
      <c r="D39" s="298">
        <v>288</v>
      </c>
      <c r="E39" s="299">
        <v>34.99</v>
      </c>
      <c r="F39" s="297">
        <v>750</v>
      </c>
      <c r="G39" s="297">
        <v>12</v>
      </c>
    </row>
    <row r="40" spans="1:7">
      <c r="A40" s="296" t="s">
        <v>54</v>
      </c>
      <c r="B40" s="297" t="s">
        <v>14</v>
      </c>
      <c r="C40" s="296" t="s">
        <v>8</v>
      </c>
      <c r="D40" s="298">
        <v>300</v>
      </c>
      <c r="E40" s="299">
        <v>39.979999999999997</v>
      </c>
      <c r="F40" s="297">
        <v>750</v>
      </c>
      <c r="G40" s="297">
        <v>12</v>
      </c>
    </row>
    <row r="41" spans="1:7">
      <c r="A41" s="296" t="s">
        <v>55</v>
      </c>
      <c r="B41" s="297" t="s">
        <v>56</v>
      </c>
      <c r="C41" s="296" t="s">
        <v>8</v>
      </c>
      <c r="D41" s="298">
        <v>120</v>
      </c>
      <c r="E41" s="299">
        <v>19.989999999999998</v>
      </c>
      <c r="F41" s="297">
        <v>750</v>
      </c>
      <c r="G41" s="297">
        <v>12</v>
      </c>
    </row>
    <row r="42" spans="1:7">
      <c r="A42" s="296" t="s">
        <v>57</v>
      </c>
      <c r="B42" s="297" t="s">
        <v>58</v>
      </c>
      <c r="C42" s="296" t="s">
        <v>8</v>
      </c>
      <c r="D42" s="298">
        <v>90</v>
      </c>
      <c r="E42" s="299">
        <v>14.98</v>
      </c>
      <c r="F42" s="297">
        <v>750</v>
      </c>
      <c r="G42" s="297">
        <v>12</v>
      </c>
    </row>
    <row r="43" spans="1:7">
      <c r="A43" s="296" t="s">
        <v>59</v>
      </c>
      <c r="B43" s="297" t="s">
        <v>60</v>
      </c>
      <c r="C43" s="296" t="s">
        <v>8</v>
      </c>
      <c r="D43" s="298">
        <v>99</v>
      </c>
      <c r="E43" s="299">
        <v>12.99</v>
      </c>
      <c r="F43" s="297">
        <v>750</v>
      </c>
      <c r="G43" s="297">
        <v>12</v>
      </c>
    </row>
    <row r="44" spans="1:7">
      <c r="A44" s="296" t="s">
        <v>59</v>
      </c>
      <c r="B44" s="297" t="s">
        <v>61</v>
      </c>
      <c r="C44" s="296" t="s">
        <v>8</v>
      </c>
      <c r="D44" s="298">
        <v>60</v>
      </c>
      <c r="E44" s="299">
        <v>9.99</v>
      </c>
      <c r="F44" s="297">
        <v>750</v>
      </c>
      <c r="G44" s="297">
        <v>12</v>
      </c>
    </row>
    <row r="45" spans="1:7">
      <c r="A45" s="296" t="s">
        <v>59</v>
      </c>
      <c r="B45" s="297" t="s">
        <v>62</v>
      </c>
      <c r="C45" s="296" t="s">
        <v>8</v>
      </c>
      <c r="D45" s="298">
        <v>28</v>
      </c>
      <c r="E45" s="299">
        <v>2.99</v>
      </c>
      <c r="F45" s="297">
        <v>750</v>
      </c>
      <c r="G45" s="297">
        <v>12</v>
      </c>
    </row>
    <row r="46" spans="1:7">
      <c r="A46" s="296" t="s">
        <v>59</v>
      </c>
      <c r="B46" s="297" t="s">
        <v>63</v>
      </c>
      <c r="C46" s="296">
        <v>2015</v>
      </c>
      <c r="D46" s="298">
        <v>24</v>
      </c>
      <c r="E46" s="299">
        <v>3.99</v>
      </c>
      <c r="F46" s="297">
        <v>750</v>
      </c>
      <c r="G46" s="297">
        <v>12</v>
      </c>
    </row>
    <row r="47" spans="1:7">
      <c r="A47" s="296" t="s">
        <v>59</v>
      </c>
      <c r="B47" s="297" t="s">
        <v>63</v>
      </c>
      <c r="C47" s="296" t="s">
        <v>8</v>
      </c>
      <c r="D47" s="298">
        <v>78</v>
      </c>
      <c r="E47" s="299">
        <v>9.99</v>
      </c>
      <c r="F47" s="297">
        <v>750</v>
      </c>
      <c r="G47" s="297">
        <v>12</v>
      </c>
    </row>
    <row r="48" spans="1:7">
      <c r="A48" s="296" t="s">
        <v>59</v>
      </c>
      <c r="B48" s="297" t="s">
        <v>64</v>
      </c>
      <c r="C48" s="296" t="s">
        <v>8</v>
      </c>
      <c r="D48" s="298">
        <v>28</v>
      </c>
      <c r="E48" s="299">
        <v>2.99</v>
      </c>
      <c r="F48" s="297">
        <v>750</v>
      </c>
      <c r="G48" s="297">
        <v>12</v>
      </c>
    </row>
    <row r="49" spans="1:7">
      <c r="A49" s="296" t="s">
        <v>59</v>
      </c>
      <c r="B49" s="297" t="s">
        <v>11</v>
      </c>
      <c r="C49" s="296">
        <v>2017</v>
      </c>
      <c r="D49" s="298">
        <v>36</v>
      </c>
      <c r="E49" s="299">
        <v>4.99</v>
      </c>
      <c r="F49" s="297">
        <v>750</v>
      </c>
      <c r="G49" s="297">
        <v>12</v>
      </c>
    </row>
    <row r="50" spans="1:7">
      <c r="A50" s="296" t="s">
        <v>59</v>
      </c>
      <c r="B50" s="297" t="s">
        <v>11</v>
      </c>
      <c r="C50" s="296" t="s">
        <v>8</v>
      </c>
      <c r="D50" s="298">
        <v>78</v>
      </c>
      <c r="E50" s="299">
        <v>12.99</v>
      </c>
      <c r="F50" s="297">
        <v>750</v>
      </c>
      <c r="G50" s="297">
        <v>12</v>
      </c>
    </row>
    <row r="51" spans="1:7">
      <c r="A51" s="296" t="s">
        <v>59</v>
      </c>
      <c r="B51" s="297" t="s">
        <v>65</v>
      </c>
      <c r="C51" s="296" t="s">
        <v>8</v>
      </c>
      <c r="D51" s="298">
        <v>150</v>
      </c>
      <c r="E51" s="299">
        <v>19.989999999999998</v>
      </c>
      <c r="F51" s="297">
        <v>750</v>
      </c>
      <c r="G51" s="297">
        <v>12</v>
      </c>
    </row>
    <row r="52" spans="1:7">
      <c r="A52" s="296" t="s">
        <v>67</v>
      </c>
      <c r="B52" s="297" t="s">
        <v>66</v>
      </c>
      <c r="C52" s="296" t="s">
        <v>8</v>
      </c>
      <c r="D52" s="298">
        <v>102</v>
      </c>
      <c r="E52" s="299">
        <v>15.99</v>
      </c>
      <c r="F52" s="297">
        <v>750</v>
      </c>
      <c r="G52" s="297">
        <v>12</v>
      </c>
    </row>
    <row r="53" spans="1:7">
      <c r="A53" s="296" t="s">
        <v>67</v>
      </c>
      <c r="B53" s="297" t="s">
        <v>68</v>
      </c>
      <c r="C53" s="296" t="s">
        <v>8</v>
      </c>
      <c r="D53" s="298">
        <v>144</v>
      </c>
      <c r="E53" s="299">
        <v>19.98</v>
      </c>
      <c r="F53" s="297">
        <v>750</v>
      </c>
      <c r="G53" s="297">
        <v>12</v>
      </c>
    </row>
    <row r="54" spans="1:7">
      <c r="A54" s="296" t="s">
        <v>69</v>
      </c>
      <c r="B54" s="297" t="s">
        <v>66</v>
      </c>
      <c r="C54" s="296" t="s">
        <v>8</v>
      </c>
      <c r="D54" s="298">
        <v>120</v>
      </c>
      <c r="E54" s="299">
        <v>15.99</v>
      </c>
      <c r="F54" s="297">
        <v>750</v>
      </c>
      <c r="G54" s="297">
        <v>12</v>
      </c>
    </row>
    <row r="55" spans="1:7">
      <c r="A55" s="296" t="s">
        <v>69</v>
      </c>
      <c r="B55" s="297" t="s">
        <v>70</v>
      </c>
      <c r="C55" s="296" t="s">
        <v>8</v>
      </c>
      <c r="D55" s="298">
        <v>144</v>
      </c>
      <c r="E55" s="299">
        <v>19.989999999999998</v>
      </c>
      <c r="F55" s="297">
        <v>750</v>
      </c>
      <c r="G55" s="297">
        <v>12</v>
      </c>
    </row>
    <row r="56" spans="1:7">
      <c r="A56" s="296" t="s">
        <v>69</v>
      </c>
      <c r="B56" s="297" t="s">
        <v>68</v>
      </c>
      <c r="C56" s="296" t="s">
        <v>8</v>
      </c>
      <c r="D56" s="298">
        <v>156</v>
      </c>
      <c r="E56" s="299">
        <v>19.989999999999998</v>
      </c>
      <c r="F56" s="297">
        <v>750</v>
      </c>
      <c r="G56" s="297">
        <v>12</v>
      </c>
    </row>
    <row r="57" spans="1:7">
      <c r="A57" s="296" t="s">
        <v>69</v>
      </c>
      <c r="B57" s="297" t="s">
        <v>70</v>
      </c>
      <c r="C57" s="296">
        <v>2013</v>
      </c>
      <c r="D57" s="298">
        <v>108</v>
      </c>
      <c r="E57" s="299">
        <v>19.989999999999998</v>
      </c>
      <c r="F57" s="297">
        <v>750</v>
      </c>
      <c r="G57" s="297">
        <v>12</v>
      </c>
    </row>
    <row r="58" spans="1:7">
      <c r="A58" s="296" t="s">
        <v>71</v>
      </c>
      <c r="B58" s="297" t="s">
        <v>18</v>
      </c>
      <c r="C58" s="296">
        <v>2018</v>
      </c>
      <c r="D58" s="298">
        <v>36</v>
      </c>
      <c r="E58" s="299">
        <v>4.99</v>
      </c>
      <c r="F58" s="297">
        <v>750</v>
      </c>
      <c r="G58" s="297">
        <v>12</v>
      </c>
    </row>
    <row r="59" spans="1:7">
      <c r="A59" s="296" t="s">
        <v>71</v>
      </c>
      <c r="B59" s="297" t="s">
        <v>18</v>
      </c>
      <c r="C59" s="296">
        <v>2019</v>
      </c>
      <c r="D59" s="298">
        <v>78</v>
      </c>
      <c r="E59" s="299">
        <v>12.99</v>
      </c>
      <c r="F59" s="297">
        <v>750</v>
      </c>
      <c r="G59" s="297">
        <v>12</v>
      </c>
    </row>
    <row r="60" spans="1:7">
      <c r="A60" s="296" t="s">
        <v>72</v>
      </c>
      <c r="B60" s="297" t="s">
        <v>18</v>
      </c>
      <c r="C60" s="296" t="s">
        <v>8</v>
      </c>
      <c r="D60" s="298">
        <v>72</v>
      </c>
      <c r="E60" s="299">
        <v>11.99</v>
      </c>
      <c r="F60" s="297">
        <v>750</v>
      </c>
      <c r="G60" s="297">
        <v>12</v>
      </c>
    </row>
    <row r="61" spans="1:7">
      <c r="A61" s="296" t="s">
        <v>73</v>
      </c>
      <c r="B61" s="297" t="s">
        <v>74</v>
      </c>
      <c r="C61" s="296" t="s">
        <v>8</v>
      </c>
      <c r="D61" s="298">
        <v>96</v>
      </c>
      <c r="E61" s="299">
        <v>14.99</v>
      </c>
      <c r="F61" s="297">
        <v>750</v>
      </c>
      <c r="G61" s="297">
        <v>12</v>
      </c>
    </row>
    <row r="62" spans="1:7">
      <c r="A62" s="296" t="s">
        <v>73</v>
      </c>
      <c r="B62" s="297" t="s">
        <v>75</v>
      </c>
      <c r="C62" s="296" t="s">
        <v>8</v>
      </c>
      <c r="D62" s="298">
        <v>96</v>
      </c>
      <c r="E62" s="299">
        <v>14.99</v>
      </c>
      <c r="F62" s="297">
        <v>750</v>
      </c>
      <c r="G62" s="297">
        <v>12</v>
      </c>
    </row>
    <row r="63" spans="1:7">
      <c r="A63" s="296" t="s">
        <v>1452</v>
      </c>
      <c r="B63" s="297" t="s">
        <v>1453</v>
      </c>
      <c r="C63" s="296" t="s">
        <v>8</v>
      </c>
      <c r="D63" s="298">
        <v>120</v>
      </c>
      <c r="E63" s="299">
        <v>15.98</v>
      </c>
      <c r="F63" s="297">
        <v>750</v>
      </c>
      <c r="G63" s="297">
        <v>12</v>
      </c>
    </row>
    <row r="64" spans="1:7">
      <c r="A64" s="296" t="s">
        <v>76</v>
      </c>
      <c r="B64" s="297" t="s">
        <v>29</v>
      </c>
      <c r="C64" s="296" t="s">
        <v>8</v>
      </c>
      <c r="D64" s="298">
        <v>84</v>
      </c>
      <c r="E64" s="299">
        <v>12.99</v>
      </c>
      <c r="F64" s="297">
        <v>750</v>
      </c>
      <c r="G64" s="297">
        <v>12</v>
      </c>
    </row>
    <row r="65" spans="1:7">
      <c r="A65" s="296" t="s">
        <v>77</v>
      </c>
      <c r="B65" s="297" t="s">
        <v>78</v>
      </c>
      <c r="C65" s="296" t="s">
        <v>8</v>
      </c>
      <c r="D65" s="298">
        <v>120</v>
      </c>
      <c r="E65" s="299">
        <v>19.98</v>
      </c>
      <c r="F65" s="297">
        <v>750</v>
      </c>
      <c r="G65" s="297">
        <v>12</v>
      </c>
    </row>
    <row r="66" spans="1:7">
      <c r="A66" s="296" t="s">
        <v>1634</v>
      </c>
      <c r="B66" s="297" t="s">
        <v>1635</v>
      </c>
      <c r="C66" s="296" t="s">
        <v>8</v>
      </c>
      <c r="D66" s="298">
        <v>144</v>
      </c>
      <c r="E66" s="299">
        <v>19.98</v>
      </c>
      <c r="F66" s="297">
        <v>750</v>
      </c>
      <c r="G66" s="297">
        <v>12</v>
      </c>
    </row>
    <row r="67" spans="1:7">
      <c r="A67" s="296" t="s">
        <v>79</v>
      </c>
      <c r="B67" s="297" t="s">
        <v>80</v>
      </c>
      <c r="C67" s="296" t="s">
        <v>8</v>
      </c>
      <c r="D67" s="298">
        <v>78</v>
      </c>
      <c r="E67" s="299">
        <v>12.99</v>
      </c>
      <c r="F67" s="297">
        <v>750</v>
      </c>
      <c r="G67" s="297">
        <v>12</v>
      </c>
    </row>
    <row r="68" spans="1:7">
      <c r="A68" s="296" t="s">
        <v>79</v>
      </c>
      <c r="B68" s="297" t="s">
        <v>81</v>
      </c>
      <c r="C68" s="296" t="s">
        <v>8</v>
      </c>
      <c r="D68" s="298">
        <v>78</v>
      </c>
      <c r="E68" s="299">
        <v>12.99</v>
      </c>
      <c r="F68" s="297">
        <v>750</v>
      </c>
      <c r="G68" s="297">
        <v>12</v>
      </c>
    </row>
    <row r="69" spans="1:7">
      <c r="A69" s="296" t="s">
        <v>1454</v>
      </c>
      <c r="B69" s="297" t="s">
        <v>1455</v>
      </c>
      <c r="C69" s="296" t="s">
        <v>8</v>
      </c>
      <c r="D69" s="298">
        <v>90</v>
      </c>
      <c r="E69" s="299">
        <v>14.98</v>
      </c>
      <c r="F69" s="297">
        <v>750</v>
      </c>
      <c r="G69" s="297">
        <v>12</v>
      </c>
    </row>
    <row r="70" spans="1:7">
      <c r="A70" s="300" t="s">
        <v>82</v>
      </c>
      <c r="B70" s="297" t="s">
        <v>66</v>
      </c>
      <c r="C70" s="296" t="s">
        <v>8</v>
      </c>
      <c r="D70" s="298">
        <v>108</v>
      </c>
      <c r="E70" s="299">
        <v>9</v>
      </c>
      <c r="F70" s="297">
        <v>750</v>
      </c>
      <c r="G70" s="297">
        <v>12</v>
      </c>
    </row>
    <row r="71" spans="1:7">
      <c r="A71" s="296" t="s">
        <v>83</v>
      </c>
      <c r="B71" s="297" t="s">
        <v>84</v>
      </c>
      <c r="C71" s="296" t="s">
        <v>8</v>
      </c>
      <c r="D71" s="298">
        <v>156</v>
      </c>
      <c r="E71" s="299">
        <v>19.989999999999998</v>
      </c>
      <c r="F71" s="297">
        <v>750</v>
      </c>
      <c r="G71" s="297">
        <v>12</v>
      </c>
    </row>
    <row r="72" spans="1:7">
      <c r="A72" s="296" t="s">
        <v>85</v>
      </c>
      <c r="B72" s="297" t="s">
        <v>86</v>
      </c>
      <c r="C72" s="296" t="s">
        <v>37</v>
      </c>
      <c r="D72" s="298">
        <v>252</v>
      </c>
      <c r="E72" s="299">
        <v>21</v>
      </c>
      <c r="F72" s="297">
        <v>750</v>
      </c>
      <c r="G72" s="297">
        <v>12</v>
      </c>
    </row>
    <row r="73" spans="1:7">
      <c r="A73" s="296" t="s">
        <v>87</v>
      </c>
      <c r="B73" s="297" t="s">
        <v>12</v>
      </c>
      <c r="C73" s="296" t="s">
        <v>8</v>
      </c>
      <c r="D73" s="298">
        <v>90</v>
      </c>
      <c r="E73" s="299">
        <v>14.98</v>
      </c>
      <c r="F73" s="297">
        <v>750</v>
      </c>
      <c r="G73" s="297">
        <v>12</v>
      </c>
    </row>
    <row r="74" spans="1:7">
      <c r="A74" s="296" t="s">
        <v>88</v>
      </c>
      <c r="B74" s="297" t="s">
        <v>89</v>
      </c>
      <c r="C74" s="296" t="s">
        <v>27</v>
      </c>
      <c r="D74" s="298">
        <v>78</v>
      </c>
      <c r="E74" s="299">
        <v>12.99</v>
      </c>
      <c r="F74" s="297">
        <v>750</v>
      </c>
      <c r="G74" s="297">
        <v>12</v>
      </c>
    </row>
    <row r="75" spans="1:7">
      <c r="A75" s="296" t="s">
        <v>90</v>
      </c>
      <c r="B75" s="297" t="s">
        <v>80</v>
      </c>
      <c r="C75" s="296" t="s">
        <v>8</v>
      </c>
      <c r="D75" s="298">
        <v>90</v>
      </c>
      <c r="E75" s="299">
        <v>14.98</v>
      </c>
      <c r="F75" s="297">
        <v>750</v>
      </c>
      <c r="G75" s="297">
        <v>12</v>
      </c>
    </row>
    <row r="76" spans="1:7">
      <c r="A76" s="296" t="s">
        <v>1379</v>
      </c>
      <c r="B76" s="297" t="s">
        <v>257</v>
      </c>
      <c r="C76" s="296" t="s">
        <v>8</v>
      </c>
      <c r="D76" s="298">
        <v>78</v>
      </c>
      <c r="E76" s="299">
        <v>16.98</v>
      </c>
      <c r="F76" s="297">
        <v>750</v>
      </c>
      <c r="G76" s="297">
        <v>12</v>
      </c>
    </row>
    <row r="77" spans="1:7">
      <c r="A77" s="296" t="s">
        <v>1721</v>
      </c>
      <c r="B77" s="297" t="s">
        <v>1722</v>
      </c>
      <c r="C77" s="296" t="s">
        <v>8</v>
      </c>
      <c r="D77" s="298">
        <v>18</v>
      </c>
      <c r="E77" s="299">
        <v>2.99</v>
      </c>
      <c r="F77" s="297">
        <v>750</v>
      </c>
      <c r="G77" s="297">
        <v>6</v>
      </c>
    </row>
    <row r="78" spans="1:7">
      <c r="A78" s="296" t="s">
        <v>91</v>
      </c>
      <c r="B78" s="297" t="s">
        <v>92</v>
      </c>
      <c r="C78" s="296" t="s">
        <v>8</v>
      </c>
      <c r="D78" s="298">
        <v>90</v>
      </c>
      <c r="E78" s="299">
        <v>14.99</v>
      </c>
      <c r="F78" s="297">
        <v>750</v>
      </c>
      <c r="G78" s="297">
        <v>12</v>
      </c>
    </row>
    <row r="79" spans="1:7">
      <c r="A79" s="300" t="s">
        <v>93</v>
      </c>
      <c r="B79" s="297" t="s">
        <v>94</v>
      </c>
      <c r="C79" s="296" t="s">
        <v>8</v>
      </c>
      <c r="D79" s="298">
        <v>120</v>
      </c>
      <c r="E79" s="299">
        <v>10</v>
      </c>
      <c r="F79" s="297">
        <v>750</v>
      </c>
      <c r="G79" s="297">
        <v>12</v>
      </c>
    </row>
    <row r="80" spans="1:7">
      <c r="A80" s="296" t="s">
        <v>95</v>
      </c>
      <c r="B80" s="297" t="s">
        <v>96</v>
      </c>
      <c r="C80" s="296" t="s">
        <v>8</v>
      </c>
      <c r="D80" s="298">
        <v>60</v>
      </c>
      <c r="E80" s="299">
        <v>9.99</v>
      </c>
      <c r="F80" s="297">
        <v>750</v>
      </c>
      <c r="G80" s="297">
        <v>12</v>
      </c>
    </row>
    <row r="81" spans="1:7">
      <c r="A81" s="296" t="s">
        <v>95</v>
      </c>
      <c r="B81" s="297" t="s">
        <v>97</v>
      </c>
      <c r="C81" s="296" t="s">
        <v>8</v>
      </c>
      <c r="D81" s="298">
        <v>132</v>
      </c>
      <c r="E81" s="299">
        <v>17.989999999999998</v>
      </c>
      <c r="F81" s="297">
        <v>750</v>
      </c>
      <c r="G81" s="297">
        <v>12</v>
      </c>
    </row>
    <row r="82" spans="1:7">
      <c r="A82" s="296" t="s">
        <v>95</v>
      </c>
      <c r="B82" s="297" t="s">
        <v>1380</v>
      </c>
      <c r="C82" s="296" t="s">
        <v>8</v>
      </c>
      <c r="D82" s="298">
        <v>132</v>
      </c>
      <c r="E82" s="299">
        <v>17.989999999999998</v>
      </c>
      <c r="F82" s="297">
        <v>750</v>
      </c>
      <c r="G82" s="297">
        <v>12</v>
      </c>
    </row>
    <row r="83" spans="1:7">
      <c r="A83" s="296" t="s">
        <v>98</v>
      </c>
      <c r="B83" s="297" t="s">
        <v>99</v>
      </c>
      <c r="C83" s="296" t="s">
        <v>8</v>
      </c>
      <c r="D83" s="298">
        <v>120</v>
      </c>
      <c r="E83" s="299">
        <v>19.989999999999998</v>
      </c>
      <c r="F83" s="297">
        <v>750</v>
      </c>
      <c r="G83" s="297">
        <v>12</v>
      </c>
    </row>
    <row r="84" spans="1:7">
      <c r="A84" s="296" t="s">
        <v>98</v>
      </c>
      <c r="B84" s="300" t="s">
        <v>100</v>
      </c>
      <c r="C84" s="296" t="s">
        <v>8</v>
      </c>
      <c r="D84" s="298">
        <v>60</v>
      </c>
      <c r="E84" s="299">
        <v>9.98</v>
      </c>
      <c r="F84" s="297">
        <v>750</v>
      </c>
      <c r="G84" s="297">
        <v>12</v>
      </c>
    </row>
    <row r="85" spans="1:7">
      <c r="A85" s="296" t="s">
        <v>1381</v>
      </c>
      <c r="B85" s="297" t="s">
        <v>1382</v>
      </c>
      <c r="C85" s="296" t="s">
        <v>8</v>
      </c>
      <c r="D85" s="298">
        <v>120</v>
      </c>
      <c r="E85" s="299">
        <v>19.98</v>
      </c>
      <c r="F85" s="297">
        <v>750</v>
      </c>
      <c r="G85" s="297">
        <v>12</v>
      </c>
    </row>
    <row r="86" spans="1:7">
      <c r="A86" s="296" t="s">
        <v>101</v>
      </c>
      <c r="B86" s="297" t="s">
        <v>102</v>
      </c>
      <c r="C86" s="296" t="s">
        <v>8</v>
      </c>
      <c r="D86" s="298">
        <v>240</v>
      </c>
      <c r="E86" s="299">
        <v>29.99</v>
      </c>
      <c r="F86" s="297">
        <v>750</v>
      </c>
      <c r="G86" s="297">
        <v>12</v>
      </c>
    </row>
    <row r="87" spans="1:7">
      <c r="A87" s="296" t="s">
        <v>103</v>
      </c>
      <c r="B87" s="297" t="s">
        <v>104</v>
      </c>
      <c r="C87" s="296" t="s">
        <v>8</v>
      </c>
      <c r="D87" s="298">
        <v>96</v>
      </c>
      <c r="E87" s="299">
        <v>14.99</v>
      </c>
      <c r="F87" s="297">
        <v>750</v>
      </c>
      <c r="G87" s="297">
        <v>12</v>
      </c>
    </row>
    <row r="88" spans="1:7">
      <c r="A88" s="296" t="s">
        <v>105</v>
      </c>
      <c r="B88" s="297" t="s">
        <v>106</v>
      </c>
      <c r="C88" s="296" t="s">
        <v>8</v>
      </c>
      <c r="D88" s="298">
        <v>78</v>
      </c>
      <c r="E88" s="299">
        <v>12.99</v>
      </c>
      <c r="F88" s="297">
        <v>750</v>
      </c>
      <c r="G88" s="297">
        <v>12</v>
      </c>
    </row>
    <row r="89" spans="1:7">
      <c r="A89" s="296" t="s">
        <v>105</v>
      </c>
      <c r="B89" s="297" t="s">
        <v>12</v>
      </c>
      <c r="C89" s="296" t="s">
        <v>8</v>
      </c>
      <c r="D89" s="298">
        <v>78</v>
      </c>
      <c r="E89" s="299">
        <v>12.99</v>
      </c>
      <c r="F89" s="297">
        <v>750</v>
      </c>
      <c r="G89" s="297">
        <v>12</v>
      </c>
    </row>
    <row r="90" spans="1:7">
      <c r="A90" s="296" t="s">
        <v>105</v>
      </c>
      <c r="B90" s="297" t="s">
        <v>107</v>
      </c>
      <c r="C90" s="296" t="s">
        <v>8</v>
      </c>
      <c r="D90" s="298">
        <v>36</v>
      </c>
      <c r="E90" s="299">
        <v>4.99</v>
      </c>
      <c r="F90" s="297">
        <v>750</v>
      </c>
      <c r="G90" s="297">
        <v>12</v>
      </c>
    </row>
    <row r="91" spans="1:7">
      <c r="A91" s="296" t="s">
        <v>105</v>
      </c>
      <c r="B91" s="297" t="s">
        <v>108</v>
      </c>
      <c r="C91" s="296" t="s">
        <v>8</v>
      </c>
      <c r="D91" s="298">
        <v>48</v>
      </c>
      <c r="E91" s="299">
        <v>12.99</v>
      </c>
      <c r="F91" s="297">
        <v>750</v>
      </c>
      <c r="G91" s="297">
        <v>12</v>
      </c>
    </row>
    <row r="92" spans="1:7">
      <c r="A92" s="296" t="s">
        <v>105</v>
      </c>
      <c r="B92" s="297" t="s">
        <v>108</v>
      </c>
      <c r="C92" s="296">
        <v>2021</v>
      </c>
      <c r="D92" s="298">
        <v>78</v>
      </c>
      <c r="E92" s="299">
        <v>12.99</v>
      </c>
      <c r="F92" s="297">
        <v>750</v>
      </c>
      <c r="G92" s="297">
        <v>12</v>
      </c>
    </row>
    <row r="93" spans="1:7">
      <c r="A93" s="296" t="s">
        <v>105</v>
      </c>
      <c r="B93" s="297" t="s">
        <v>20</v>
      </c>
      <c r="C93" s="296" t="s">
        <v>8</v>
      </c>
      <c r="D93" s="298">
        <v>78</v>
      </c>
      <c r="E93" s="299">
        <v>12.99</v>
      </c>
      <c r="F93" s="297">
        <v>750</v>
      </c>
      <c r="G93" s="297">
        <v>12</v>
      </c>
    </row>
    <row r="94" spans="1:7">
      <c r="A94" s="296" t="s">
        <v>1564</v>
      </c>
      <c r="B94" s="297" t="s">
        <v>257</v>
      </c>
      <c r="C94" s="296" t="s">
        <v>8</v>
      </c>
      <c r="D94" s="298">
        <v>118</v>
      </c>
      <c r="E94" s="299">
        <v>14.99</v>
      </c>
      <c r="F94" s="297">
        <v>750</v>
      </c>
      <c r="G94" s="297">
        <v>12</v>
      </c>
    </row>
    <row r="95" spans="1:7">
      <c r="A95" s="296" t="s">
        <v>109</v>
      </c>
      <c r="B95" s="297" t="s">
        <v>110</v>
      </c>
      <c r="C95" s="296" t="s">
        <v>8</v>
      </c>
      <c r="D95" s="298">
        <v>78</v>
      </c>
      <c r="E95" s="299">
        <v>12.99</v>
      </c>
      <c r="F95" s="297">
        <v>750</v>
      </c>
      <c r="G95" s="297">
        <v>12</v>
      </c>
    </row>
    <row r="96" spans="1:7">
      <c r="A96" s="296" t="s">
        <v>109</v>
      </c>
      <c r="B96" s="297" t="s">
        <v>111</v>
      </c>
      <c r="C96" s="296" t="s">
        <v>8</v>
      </c>
      <c r="D96" s="298">
        <v>78</v>
      </c>
      <c r="E96" s="299">
        <v>12.99</v>
      </c>
      <c r="F96" s="297">
        <v>750</v>
      </c>
      <c r="G96" s="297">
        <v>12</v>
      </c>
    </row>
    <row r="97" spans="1:7">
      <c r="A97" s="296" t="s">
        <v>109</v>
      </c>
      <c r="B97" s="297" t="s">
        <v>47</v>
      </c>
      <c r="C97" s="296" t="s">
        <v>8</v>
      </c>
      <c r="D97" s="298">
        <v>120</v>
      </c>
      <c r="E97" s="299">
        <v>14.99</v>
      </c>
      <c r="F97" s="297">
        <v>750</v>
      </c>
      <c r="G97" s="297">
        <v>12</v>
      </c>
    </row>
    <row r="98" spans="1:7">
      <c r="A98" s="296" t="s">
        <v>112</v>
      </c>
      <c r="B98" s="297" t="s">
        <v>113</v>
      </c>
      <c r="C98" s="296" t="s">
        <v>8</v>
      </c>
      <c r="D98" s="298">
        <v>78</v>
      </c>
      <c r="E98" s="299">
        <v>12.99</v>
      </c>
      <c r="F98" s="297">
        <v>750</v>
      </c>
      <c r="G98" s="297">
        <v>12</v>
      </c>
    </row>
    <row r="99" spans="1:7">
      <c r="A99" s="300" t="s">
        <v>114</v>
      </c>
      <c r="B99" s="297" t="s">
        <v>115</v>
      </c>
      <c r="C99" s="296" t="s">
        <v>27</v>
      </c>
      <c r="D99" s="298">
        <v>240</v>
      </c>
      <c r="E99" s="299">
        <v>20</v>
      </c>
      <c r="F99" s="297">
        <v>750</v>
      </c>
      <c r="G99" s="297">
        <v>12</v>
      </c>
    </row>
    <row r="100" spans="1:7">
      <c r="A100" s="296" t="s">
        <v>116</v>
      </c>
      <c r="B100" s="297" t="s">
        <v>117</v>
      </c>
      <c r="C100" s="296" t="s">
        <v>8</v>
      </c>
      <c r="D100" s="298">
        <v>108</v>
      </c>
      <c r="E100" s="299">
        <v>14.99</v>
      </c>
      <c r="F100" s="297">
        <v>750</v>
      </c>
      <c r="G100" s="297">
        <v>12</v>
      </c>
    </row>
    <row r="101" spans="1:7">
      <c r="A101" s="296" t="s">
        <v>1702</v>
      </c>
      <c r="B101" s="297" t="s">
        <v>182</v>
      </c>
      <c r="C101" s="296" t="s">
        <v>8</v>
      </c>
      <c r="D101" s="298">
        <v>80</v>
      </c>
      <c r="E101" s="299">
        <v>6.67</v>
      </c>
      <c r="F101" s="297">
        <v>750</v>
      </c>
      <c r="G101" s="297">
        <v>12</v>
      </c>
    </row>
    <row r="102" spans="1:7">
      <c r="A102" s="296" t="s">
        <v>1636</v>
      </c>
      <c r="B102" s="297" t="s">
        <v>583</v>
      </c>
      <c r="C102" s="296" t="s">
        <v>8</v>
      </c>
      <c r="D102" s="298">
        <v>60</v>
      </c>
      <c r="E102" s="299">
        <v>9.98</v>
      </c>
      <c r="F102" s="297">
        <v>750</v>
      </c>
      <c r="G102" s="297">
        <v>12</v>
      </c>
    </row>
    <row r="103" spans="1:7">
      <c r="A103" s="296" t="s">
        <v>118</v>
      </c>
      <c r="B103" s="297" t="s">
        <v>119</v>
      </c>
      <c r="C103" s="296" t="s">
        <v>8</v>
      </c>
      <c r="D103" s="298">
        <v>78</v>
      </c>
      <c r="E103" s="299">
        <v>9.99</v>
      </c>
      <c r="F103" s="297">
        <v>750</v>
      </c>
      <c r="G103" s="297">
        <v>12</v>
      </c>
    </row>
    <row r="104" spans="1:7">
      <c r="A104" s="296" t="s">
        <v>118</v>
      </c>
      <c r="B104" s="297" t="s">
        <v>120</v>
      </c>
      <c r="C104" s="296" t="s">
        <v>8</v>
      </c>
      <c r="D104" s="298">
        <v>78</v>
      </c>
      <c r="E104" s="299">
        <v>12.98</v>
      </c>
      <c r="F104" s="297">
        <v>750</v>
      </c>
      <c r="G104" s="297">
        <v>12</v>
      </c>
    </row>
    <row r="105" spans="1:7">
      <c r="A105" s="296" t="s">
        <v>118</v>
      </c>
      <c r="B105" s="297" t="s">
        <v>108</v>
      </c>
      <c r="C105" s="296" t="s">
        <v>8</v>
      </c>
      <c r="D105" s="298">
        <v>48</v>
      </c>
      <c r="E105" s="299">
        <v>9.99</v>
      </c>
      <c r="F105" s="297">
        <v>750</v>
      </c>
      <c r="G105" s="297">
        <v>12</v>
      </c>
    </row>
    <row r="106" spans="1:7">
      <c r="A106" s="296" t="s">
        <v>118</v>
      </c>
      <c r="B106" s="297" t="s">
        <v>121</v>
      </c>
      <c r="C106" s="296" t="s">
        <v>8</v>
      </c>
      <c r="D106" s="298">
        <v>90</v>
      </c>
      <c r="E106" s="299">
        <v>11.99</v>
      </c>
      <c r="F106" s="297">
        <v>750</v>
      </c>
      <c r="G106" s="297">
        <v>12</v>
      </c>
    </row>
    <row r="107" spans="1:7">
      <c r="A107" s="296" t="s">
        <v>118</v>
      </c>
      <c r="B107" s="297" t="s">
        <v>122</v>
      </c>
      <c r="C107" s="296" t="s">
        <v>8</v>
      </c>
      <c r="D107" s="298">
        <v>60</v>
      </c>
      <c r="E107" s="299">
        <v>10.99</v>
      </c>
      <c r="F107" s="297">
        <v>750</v>
      </c>
      <c r="G107" s="297">
        <v>12</v>
      </c>
    </row>
    <row r="108" spans="1:7">
      <c r="A108" s="296" t="s">
        <v>118</v>
      </c>
      <c r="B108" s="297" t="s">
        <v>123</v>
      </c>
      <c r="C108" s="296" t="s">
        <v>8</v>
      </c>
      <c r="D108" s="298">
        <v>96</v>
      </c>
      <c r="E108" s="299">
        <v>11.99</v>
      </c>
      <c r="F108" s="297">
        <v>750</v>
      </c>
      <c r="G108" s="297">
        <v>12</v>
      </c>
    </row>
    <row r="109" spans="1:7">
      <c r="A109" s="296" t="s">
        <v>118</v>
      </c>
      <c r="B109" s="297" t="s">
        <v>124</v>
      </c>
      <c r="C109" s="296" t="s">
        <v>8</v>
      </c>
      <c r="D109" s="298">
        <v>120</v>
      </c>
      <c r="E109" s="299">
        <v>19.989999999999998</v>
      </c>
      <c r="F109" s="297">
        <v>750</v>
      </c>
      <c r="G109" s="297">
        <v>12</v>
      </c>
    </row>
    <row r="110" spans="1:7">
      <c r="A110" s="296" t="s">
        <v>118</v>
      </c>
      <c r="B110" s="297" t="s">
        <v>125</v>
      </c>
      <c r="C110" s="296" t="s">
        <v>8</v>
      </c>
      <c r="D110" s="298">
        <v>78</v>
      </c>
      <c r="E110" s="299">
        <v>12.99</v>
      </c>
      <c r="F110" s="297">
        <v>750</v>
      </c>
      <c r="G110" s="297">
        <v>12</v>
      </c>
    </row>
    <row r="111" spans="1:7">
      <c r="A111" s="296" t="s">
        <v>126</v>
      </c>
      <c r="B111" s="297" t="s">
        <v>127</v>
      </c>
      <c r="C111" s="296" t="s">
        <v>8</v>
      </c>
      <c r="D111" s="298">
        <v>80</v>
      </c>
      <c r="E111" s="299">
        <v>12.99</v>
      </c>
      <c r="F111" s="297">
        <v>750</v>
      </c>
      <c r="G111" s="297">
        <v>12</v>
      </c>
    </row>
    <row r="112" spans="1:7">
      <c r="A112" s="296" t="s">
        <v>128</v>
      </c>
      <c r="B112" s="297" t="s">
        <v>1383</v>
      </c>
      <c r="C112" s="296" t="s">
        <v>27</v>
      </c>
      <c r="D112" s="298">
        <v>96</v>
      </c>
      <c r="E112" s="299">
        <v>12.99</v>
      </c>
      <c r="F112" s="297">
        <v>750</v>
      </c>
      <c r="G112" s="297">
        <v>12</v>
      </c>
    </row>
    <row r="113" spans="1:7">
      <c r="A113" s="296" t="s">
        <v>128</v>
      </c>
      <c r="B113" s="297" t="s">
        <v>1384</v>
      </c>
      <c r="C113" s="296" t="s">
        <v>27</v>
      </c>
      <c r="D113" s="298">
        <v>72</v>
      </c>
      <c r="E113" s="299">
        <v>8.99</v>
      </c>
      <c r="F113" s="297">
        <v>375</v>
      </c>
      <c r="G113" s="297">
        <v>12</v>
      </c>
    </row>
    <row r="114" spans="1:7">
      <c r="A114" s="296" t="s">
        <v>129</v>
      </c>
      <c r="B114" s="297" t="s">
        <v>130</v>
      </c>
      <c r="C114" s="296" t="s">
        <v>8</v>
      </c>
      <c r="D114" s="298">
        <v>54</v>
      </c>
      <c r="E114" s="299">
        <v>7.98</v>
      </c>
      <c r="F114" s="297">
        <v>750</v>
      </c>
      <c r="G114" s="297">
        <v>12</v>
      </c>
    </row>
    <row r="115" spans="1:7">
      <c r="A115" s="296" t="s">
        <v>131</v>
      </c>
      <c r="B115" s="297" t="s">
        <v>1835</v>
      </c>
      <c r="C115" s="296" t="s">
        <v>8</v>
      </c>
      <c r="D115" s="298">
        <v>78</v>
      </c>
      <c r="E115" s="299">
        <v>12.98</v>
      </c>
      <c r="F115" s="297">
        <v>750</v>
      </c>
      <c r="G115" s="297">
        <v>12</v>
      </c>
    </row>
    <row r="116" spans="1:7">
      <c r="A116" s="296" t="s">
        <v>131</v>
      </c>
      <c r="B116" s="297" t="s">
        <v>132</v>
      </c>
      <c r="C116" s="296" t="s">
        <v>8</v>
      </c>
      <c r="D116" s="298">
        <v>78</v>
      </c>
      <c r="E116" s="299">
        <v>12.98</v>
      </c>
      <c r="F116" s="297">
        <v>750</v>
      </c>
      <c r="G116" s="297">
        <v>12</v>
      </c>
    </row>
    <row r="117" spans="1:7">
      <c r="A117" s="296" t="s">
        <v>1637</v>
      </c>
      <c r="B117" s="297" t="s">
        <v>1638</v>
      </c>
      <c r="C117" s="296" t="s">
        <v>8</v>
      </c>
      <c r="D117" s="298">
        <v>144</v>
      </c>
      <c r="E117" s="299">
        <v>19.97</v>
      </c>
      <c r="F117" s="297">
        <v>750</v>
      </c>
      <c r="G117" s="297">
        <v>12</v>
      </c>
    </row>
    <row r="118" spans="1:7">
      <c r="A118" s="296" t="s">
        <v>1637</v>
      </c>
      <c r="B118" s="297" t="s">
        <v>1642</v>
      </c>
      <c r="C118" s="296" t="s">
        <v>8</v>
      </c>
      <c r="D118" s="298">
        <v>96</v>
      </c>
      <c r="E118" s="299">
        <v>14.97</v>
      </c>
      <c r="F118" s="297">
        <v>750</v>
      </c>
      <c r="G118" s="297">
        <v>12</v>
      </c>
    </row>
    <row r="119" spans="1:7">
      <c r="A119" s="296" t="s">
        <v>1637</v>
      </c>
      <c r="B119" s="297" t="s">
        <v>1641</v>
      </c>
      <c r="C119" s="296" t="s">
        <v>8</v>
      </c>
      <c r="D119" s="298">
        <v>144</v>
      </c>
      <c r="E119" s="299">
        <v>19.97</v>
      </c>
      <c r="F119" s="297">
        <v>750</v>
      </c>
      <c r="G119" s="297">
        <v>12</v>
      </c>
    </row>
    <row r="120" spans="1:7">
      <c r="A120" s="296" t="s">
        <v>1637</v>
      </c>
      <c r="B120" s="297" t="s">
        <v>1640</v>
      </c>
      <c r="C120" s="296" t="s">
        <v>8</v>
      </c>
      <c r="D120" s="298">
        <v>120</v>
      </c>
      <c r="E120" s="299">
        <v>16.97</v>
      </c>
      <c r="F120" s="297">
        <v>750</v>
      </c>
      <c r="G120" s="297">
        <v>12</v>
      </c>
    </row>
    <row r="121" spans="1:7">
      <c r="A121" s="296" t="s">
        <v>1637</v>
      </c>
      <c r="B121" s="297" t="s">
        <v>1639</v>
      </c>
      <c r="C121" s="296" t="s">
        <v>8</v>
      </c>
      <c r="D121" s="298">
        <v>144</v>
      </c>
      <c r="E121" s="299">
        <v>18.97</v>
      </c>
      <c r="F121" s="297">
        <v>750</v>
      </c>
      <c r="G121" s="297">
        <v>12</v>
      </c>
    </row>
    <row r="122" spans="1:7">
      <c r="A122" s="296" t="s">
        <v>1897</v>
      </c>
      <c r="B122" s="297" t="s">
        <v>111</v>
      </c>
      <c r="C122" s="296" t="s">
        <v>8</v>
      </c>
      <c r="D122" s="298">
        <v>90</v>
      </c>
      <c r="E122" s="299">
        <v>14.98</v>
      </c>
      <c r="F122" s="297">
        <v>750</v>
      </c>
      <c r="G122" s="297">
        <v>12</v>
      </c>
    </row>
    <row r="123" spans="1:7">
      <c r="A123" s="296" t="s">
        <v>133</v>
      </c>
      <c r="B123" s="297" t="s">
        <v>134</v>
      </c>
      <c r="C123" s="296" t="s">
        <v>8</v>
      </c>
      <c r="D123" s="298">
        <v>90</v>
      </c>
      <c r="E123" s="299">
        <v>14.99</v>
      </c>
      <c r="F123" s="297">
        <v>750</v>
      </c>
      <c r="G123" s="297">
        <v>12</v>
      </c>
    </row>
    <row r="124" spans="1:7">
      <c r="A124" s="296" t="s">
        <v>133</v>
      </c>
      <c r="B124" s="297" t="s">
        <v>135</v>
      </c>
      <c r="C124" s="296" t="s">
        <v>8</v>
      </c>
      <c r="D124" s="298">
        <v>108</v>
      </c>
      <c r="E124" s="299">
        <v>29.98</v>
      </c>
      <c r="F124" s="297">
        <v>1.5</v>
      </c>
      <c r="G124" s="297">
        <v>6</v>
      </c>
    </row>
    <row r="125" spans="1:7">
      <c r="A125" s="296" t="s">
        <v>136</v>
      </c>
      <c r="B125" s="297" t="s">
        <v>138</v>
      </c>
      <c r="C125" s="296" t="s">
        <v>8</v>
      </c>
      <c r="D125" s="298">
        <v>120</v>
      </c>
      <c r="E125" s="299">
        <v>19.989999999999998</v>
      </c>
      <c r="F125" s="297">
        <v>750</v>
      </c>
      <c r="G125" s="297">
        <v>12</v>
      </c>
    </row>
    <row r="126" spans="1:7">
      <c r="A126" s="296" t="s">
        <v>139</v>
      </c>
      <c r="B126" s="297" t="s">
        <v>1456</v>
      </c>
      <c r="C126" s="296" t="s">
        <v>8</v>
      </c>
      <c r="D126" s="298">
        <v>156</v>
      </c>
      <c r="E126" s="299">
        <v>19.98</v>
      </c>
      <c r="F126" s="297">
        <v>750</v>
      </c>
      <c r="G126" s="297">
        <v>12</v>
      </c>
    </row>
    <row r="127" spans="1:7">
      <c r="A127" s="296" t="s">
        <v>139</v>
      </c>
      <c r="B127" s="297" t="s">
        <v>1458</v>
      </c>
      <c r="C127" s="296" t="s">
        <v>8</v>
      </c>
      <c r="D127" s="298">
        <v>144</v>
      </c>
      <c r="E127" s="299">
        <v>19.98</v>
      </c>
      <c r="F127" s="297">
        <v>750</v>
      </c>
      <c r="G127" s="297">
        <v>12</v>
      </c>
    </row>
    <row r="128" spans="1:7">
      <c r="A128" s="296" t="s">
        <v>139</v>
      </c>
      <c r="B128" s="297" t="s">
        <v>1459</v>
      </c>
      <c r="C128" s="296" t="s">
        <v>8</v>
      </c>
      <c r="D128" s="298">
        <v>90</v>
      </c>
      <c r="E128" s="299">
        <v>14.98</v>
      </c>
      <c r="F128" s="297">
        <v>750</v>
      </c>
      <c r="G128" s="297">
        <v>12</v>
      </c>
    </row>
    <row r="129" spans="1:7">
      <c r="A129" s="296" t="s">
        <v>139</v>
      </c>
      <c r="B129" s="297" t="s">
        <v>1457</v>
      </c>
      <c r="C129" s="296" t="s">
        <v>8</v>
      </c>
      <c r="D129" s="298">
        <v>120</v>
      </c>
      <c r="E129" s="299">
        <v>19.98</v>
      </c>
      <c r="F129" s="297">
        <v>750</v>
      </c>
      <c r="G129" s="297">
        <v>12</v>
      </c>
    </row>
    <row r="130" spans="1:7">
      <c r="A130" s="296" t="s">
        <v>140</v>
      </c>
      <c r="B130" s="297" t="s">
        <v>141</v>
      </c>
      <c r="C130" s="296" t="s">
        <v>8</v>
      </c>
      <c r="D130" s="298">
        <v>144</v>
      </c>
      <c r="E130" s="299">
        <v>19.989999999999998</v>
      </c>
      <c r="F130" s="297">
        <v>750</v>
      </c>
      <c r="G130" s="297">
        <v>12</v>
      </c>
    </row>
    <row r="131" spans="1:7">
      <c r="A131" s="296" t="s">
        <v>140</v>
      </c>
      <c r="B131" s="297" t="s">
        <v>142</v>
      </c>
      <c r="C131" s="296" t="s">
        <v>8</v>
      </c>
      <c r="D131" s="298">
        <v>240</v>
      </c>
      <c r="E131" s="299">
        <v>29.99</v>
      </c>
      <c r="F131" s="297">
        <v>750</v>
      </c>
      <c r="G131" s="297">
        <v>12</v>
      </c>
    </row>
    <row r="132" spans="1:7">
      <c r="A132" s="296" t="s">
        <v>143</v>
      </c>
      <c r="B132" s="297" t="s">
        <v>144</v>
      </c>
      <c r="C132" s="296" t="s">
        <v>8</v>
      </c>
      <c r="D132" s="298">
        <v>108</v>
      </c>
      <c r="E132" s="299">
        <v>14.99</v>
      </c>
      <c r="F132" s="297">
        <v>750</v>
      </c>
      <c r="G132" s="297">
        <v>12</v>
      </c>
    </row>
    <row r="133" spans="1:7">
      <c r="A133" s="296" t="s">
        <v>143</v>
      </c>
      <c r="B133" s="297" t="s">
        <v>145</v>
      </c>
      <c r="C133" s="296" t="s">
        <v>8</v>
      </c>
      <c r="D133" s="298">
        <v>108</v>
      </c>
      <c r="E133" s="299">
        <v>14.99</v>
      </c>
      <c r="F133" s="297">
        <v>750</v>
      </c>
      <c r="G133" s="297">
        <v>12</v>
      </c>
    </row>
    <row r="134" spans="1:7">
      <c r="A134" s="296" t="s">
        <v>146</v>
      </c>
      <c r="B134" s="297" t="s">
        <v>147</v>
      </c>
      <c r="C134" s="296" t="s">
        <v>8</v>
      </c>
      <c r="D134" s="298">
        <v>99</v>
      </c>
      <c r="E134" s="299">
        <v>12.99</v>
      </c>
      <c r="F134" s="297">
        <v>750</v>
      </c>
      <c r="G134" s="297">
        <v>12</v>
      </c>
    </row>
    <row r="135" spans="1:7">
      <c r="A135" s="296" t="s">
        <v>148</v>
      </c>
      <c r="B135" s="297" t="s">
        <v>147</v>
      </c>
      <c r="C135" s="296" t="s">
        <v>8</v>
      </c>
      <c r="D135" s="298">
        <v>360</v>
      </c>
      <c r="E135" s="299">
        <v>44.99</v>
      </c>
      <c r="F135" s="297">
        <v>750</v>
      </c>
      <c r="G135" s="297">
        <v>12</v>
      </c>
    </row>
    <row r="136" spans="1:7">
      <c r="A136" s="296" t="s">
        <v>149</v>
      </c>
      <c r="B136" s="297" t="s">
        <v>150</v>
      </c>
      <c r="C136" s="296">
        <v>2017</v>
      </c>
      <c r="D136" s="298">
        <v>60</v>
      </c>
      <c r="E136" s="299">
        <v>9.99</v>
      </c>
      <c r="F136" s="297">
        <v>750</v>
      </c>
      <c r="G136" s="297">
        <v>12</v>
      </c>
    </row>
    <row r="137" spans="1:7">
      <c r="A137" s="296" t="s">
        <v>149</v>
      </c>
      <c r="B137" s="297" t="s">
        <v>150</v>
      </c>
      <c r="C137" s="296" t="s">
        <v>8</v>
      </c>
      <c r="D137" s="298">
        <v>108</v>
      </c>
      <c r="E137" s="299">
        <v>14.99</v>
      </c>
      <c r="F137" s="297">
        <v>750</v>
      </c>
      <c r="G137" s="297">
        <v>12</v>
      </c>
    </row>
    <row r="138" spans="1:7">
      <c r="A138" s="296" t="s">
        <v>151</v>
      </c>
      <c r="B138" s="297" t="s">
        <v>152</v>
      </c>
      <c r="C138" s="296" t="s">
        <v>8</v>
      </c>
      <c r="D138" s="298">
        <v>240</v>
      </c>
      <c r="E138" s="299">
        <v>29.99</v>
      </c>
      <c r="F138" s="297">
        <v>750</v>
      </c>
      <c r="G138" s="297">
        <v>12</v>
      </c>
    </row>
    <row r="139" spans="1:7">
      <c r="A139" s="296" t="s">
        <v>153</v>
      </c>
      <c r="B139" s="297" t="s">
        <v>154</v>
      </c>
      <c r="C139" s="296" t="s">
        <v>8</v>
      </c>
      <c r="D139" s="298">
        <v>90</v>
      </c>
      <c r="E139" s="299">
        <v>14.98</v>
      </c>
      <c r="F139" s="297">
        <v>750</v>
      </c>
      <c r="G139" s="297">
        <v>12</v>
      </c>
    </row>
    <row r="140" spans="1:7">
      <c r="A140" s="296" t="s">
        <v>1460</v>
      </c>
      <c r="B140" s="297" t="s">
        <v>169</v>
      </c>
      <c r="C140" s="296" t="s">
        <v>8</v>
      </c>
      <c r="D140" s="298">
        <v>78</v>
      </c>
      <c r="E140" s="299">
        <v>12.98</v>
      </c>
      <c r="F140" s="297">
        <v>750</v>
      </c>
      <c r="G140" s="297">
        <v>12</v>
      </c>
    </row>
    <row r="141" spans="1:7">
      <c r="A141" s="296" t="s">
        <v>156</v>
      </c>
      <c r="B141" s="297" t="s">
        <v>157</v>
      </c>
      <c r="C141" s="296" t="s">
        <v>8</v>
      </c>
      <c r="D141" s="298">
        <v>120</v>
      </c>
      <c r="E141" s="299">
        <v>19.98</v>
      </c>
      <c r="F141" s="297">
        <v>750</v>
      </c>
      <c r="G141" s="297">
        <v>12</v>
      </c>
    </row>
    <row r="142" spans="1:7">
      <c r="A142" s="296" t="s">
        <v>156</v>
      </c>
      <c r="B142" s="297" t="s">
        <v>158</v>
      </c>
      <c r="C142" s="296" t="s">
        <v>8</v>
      </c>
      <c r="D142" s="298">
        <v>78</v>
      </c>
      <c r="E142" s="299">
        <v>12.98</v>
      </c>
      <c r="F142" s="297">
        <v>750</v>
      </c>
      <c r="G142" s="297">
        <v>12</v>
      </c>
    </row>
    <row r="143" spans="1:7">
      <c r="A143" s="296" t="s">
        <v>159</v>
      </c>
      <c r="B143" s="297" t="s">
        <v>160</v>
      </c>
      <c r="C143" s="296">
        <v>2020</v>
      </c>
      <c r="D143" s="298">
        <v>192</v>
      </c>
      <c r="E143" s="299">
        <v>24.99</v>
      </c>
      <c r="F143" s="297">
        <v>750</v>
      </c>
      <c r="G143" s="297">
        <v>12</v>
      </c>
    </row>
    <row r="144" spans="1:7">
      <c r="A144" s="296" t="s">
        <v>159</v>
      </c>
      <c r="B144" s="297" t="s">
        <v>160</v>
      </c>
      <c r="C144" s="296">
        <v>2021</v>
      </c>
      <c r="D144" s="298">
        <v>216</v>
      </c>
      <c r="E144" s="299">
        <v>26.99</v>
      </c>
      <c r="F144" s="297">
        <v>750</v>
      </c>
      <c r="G144" s="297">
        <v>12</v>
      </c>
    </row>
    <row r="145" spans="1:7">
      <c r="A145" s="296" t="s">
        <v>159</v>
      </c>
      <c r="B145" s="297" t="s">
        <v>161</v>
      </c>
      <c r="C145" s="296" t="s">
        <v>8</v>
      </c>
      <c r="D145" s="298">
        <v>90</v>
      </c>
      <c r="E145" s="299">
        <v>14.99</v>
      </c>
      <c r="F145" s="297">
        <v>750</v>
      </c>
      <c r="G145" s="297">
        <v>12</v>
      </c>
    </row>
    <row r="146" spans="1:7">
      <c r="A146" s="296" t="s">
        <v>162</v>
      </c>
      <c r="B146" s="297" t="s">
        <v>102</v>
      </c>
      <c r="C146" s="296" t="s">
        <v>8</v>
      </c>
      <c r="D146" s="298">
        <v>210</v>
      </c>
      <c r="E146" s="299">
        <v>29.99</v>
      </c>
      <c r="F146" s="297">
        <v>750</v>
      </c>
      <c r="G146" s="297">
        <v>12</v>
      </c>
    </row>
    <row r="147" spans="1:7">
      <c r="A147" s="296" t="s">
        <v>163</v>
      </c>
      <c r="B147" s="297" t="s">
        <v>164</v>
      </c>
      <c r="C147" s="296" t="s">
        <v>8</v>
      </c>
      <c r="D147" s="298">
        <v>78</v>
      </c>
      <c r="E147" s="299">
        <v>12.98</v>
      </c>
      <c r="F147" s="297">
        <v>750</v>
      </c>
      <c r="G147" s="297">
        <v>12</v>
      </c>
    </row>
    <row r="148" spans="1:7">
      <c r="A148" s="296" t="s">
        <v>165</v>
      </c>
      <c r="B148" s="297" t="s">
        <v>107</v>
      </c>
      <c r="C148" s="296" t="s">
        <v>8</v>
      </c>
      <c r="D148" s="298">
        <v>84</v>
      </c>
      <c r="E148" s="301">
        <v>14.99</v>
      </c>
      <c r="F148" s="297">
        <v>750</v>
      </c>
      <c r="G148" s="297">
        <v>12</v>
      </c>
    </row>
    <row r="149" spans="1:7">
      <c r="A149" s="296" t="s">
        <v>1385</v>
      </c>
      <c r="B149" s="297" t="s">
        <v>1386</v>
      </c>
      <c r="C149" s="296" t="s">
        <v>8</v>
      </c>
      <c r="D149" s="298">
        <v>72</v>
      </c>
      <c r="E149" s="299">
        <v>14.98</v>
      </c>
      <c r="F149" s="297">
        <v>750</v>
      </c>
      <c r="G149" s="297">
        <v>12</v>
      </c>
    </row>
    <row r="150" spans="1:7">
      <c r="A150" s="296" t="s">
        <v>1385</v>
      </c>
      <c r="B150" s="297" t="s">
        <v>1386</v>
      </c>
      <c r="C150" s="296">
        <v>2021</v>
      </c>
      <c r="D150" s="298">
        <v>90</v>
      </c>
      <c r="E150" s="299">
        <v>14.98</v>
      </c>
      <c r="F150" s="297">
        <v>750</v>
      </c>
      <c r="G150" s="297">
        <v>12</v>
      </c>
    </row>
    <row r="151" spans="1:7">
      <c r="A151" s="296" t="s">
        <v>166</v>
      </c>
      <c r="B151" s="297" t="s">
        <v>167</v>
      </c>
      <c r="C151" s="296">
        <v>2017</v>
      </c>
      <c r="D151" s="298">
        <v>36</v>
      </c>
      <c r="E151" s="299">
        <v>12.99</v>
      </c>
      <c r="F151" s="297">
        <v>750</v>
      </c>
      <c r="G151" s="297">
        <v>12</v>
      </c>
    </row>
    <row r="152" spans="1:7">
      <c r="A152" s="296" t="s">
        <v>166</v>
      </c>
      <c r="B152" s="297" t="s">
        <v>167</v>
      </c>
      <c r="C152" s="296">
        <v>2018</v>
      </c>
      <c r="D152" s="298">
        <v>36</v>
      </c>
      <c r="E152" s="299">
        <v>12.99</v>
      </c>
      <c r="F152" s="297">
        <v>750</v>
      </c>
      <c r="G152" s="297">
        <v>12</v>
      </c>
    </row>
    <row r="153" spans="1:7">
      <c r="A153" s="296" t="s">
        <v>166</v>
      </c>
      <c r="B153" s="297" t="s">
        <v>167</v>
      </c>
      <c r="C153" s="296" t="s">
        <v>8</v>
      </c>
      <c r="D153" s="298">
        <v>78</v>
      </c>
      <c r="E153" s="299">
        <v>12.99</v>
      </c>
      <c r="F153" s="297">
        <v>750</v>
      </c>
      <c r="G153" s="297">
        <v>12</v>
      </c>
    </row>
    <row r="154" spans="1:7">
      <c r="A154" s="296" t="s">
        <v>166</v>
      </c>
      <c r="B154" s="297" t="s">
        <v>168</v>
      </c>
      <c r="C154" s="296">
        <v>2017</v>
      </c>
      <c r="D154" s="298">
        <v>36</v>
      </c>
      <c r="E154" s="299">
        <v>11.99</v>
      </c>
      <c r="F154" s="297">
        <v>750</v>
      </c>
      <c r="G154" s="297">
        <v>12</v>
      </c>
    </row>
    <row r="155" spans="1:7">
      <c r="A155" s="296" t="s">
        <v>166</v>
      </c>
      <c r="B155" s="297" t="s">
        <v>168</v>
      </c>
      <c r="C155" s="296" t="s">
        <v>8</v>
      </c>
      <c r="D155" s="298">
        <v>72</v>
      </c>
      <c r="E155" s="299">
        <v>11.99</v>
      </c>
      <c r="F155" s="297">
        <v>750</v>
      </c>
      <c r="G155" s="297">
        <v>12</v>
      </c>
    </row>
    <row r="156" spans="1:7">
      <c r="A156" s="296" t="s">
        <v>166</v>
      </c>
      <c r="B156" s="297" t="s">
        <v>169</v>
      </c>
      <c r="C156" s="296">
        <v>2018</v>
      </c>
      <c r="D156" s="298">
        <v>36</v>
      </c>
      <c r="E156" s="299">
        <v>13.98</v>
      </c>
      <c r="F156" s="297">
        <v>750</v>
      </c>
      <c r="G156" s="297">
        <v>12</v>
      </c>
    </row>
    <row r="157" spans="1:7">
      <c r="A157" s="296" t="s">
        <v>166</v>
      </c>
      <c r="B157" s="297" t="s">
        <v>169</v>
      </c>
      <c r="C157" s="296" t="s">
        <v>8</v>
      </c>
      <c r="D157" s="298">
        <v>84</v>
      </c>
      <c r="E157" s="299">
        <v>13.98</v>
      </c>
      <c r="F157" s="297">
        <v>750</v>
      </c>
      <c r="G157" s="297">
        <v>12</v>
      </c>
    </row>
    <row r="158" spans="1:7">
      <c r="A158" s="296" t="s">
        <v>170</v>
      </c>
      <c r="B158" s="297" t="s">
        <v>20</v>
      </c>
      <c r="C158" s="296" t="s">
        <v>8</v>
      </c>
      <c r="D158" s="298">
        <v>78</v>
      </c>
      <c r="E158" s="299">
        <v>12.98</v>
      </c>
      <c r="F158" s="297">
        <v>750</v>
      </c>
      <c r="G158" s="297">
        <v>12</v>
      </c>
    </row>
    <row r="159" spans="1:7">
      <c r="A159" s="296" t="s">
        <v>171</v>
      </c>
      <c r="B159" s="297" t="s">
        <v>108</v>
      </c>
      <c r="C159" s="296" t="s">
        <v>8</v>
      </c>
      <c r="D159" s="298">
        <v>60</v>
      </c>
      <c r="E159" s="299">
        <v>12.98</v>
      </c>
      <c r="F159" s="297">
        <v>750</v>
      </c>
      <c r="G159" s="297">
        <v>12</v>
      </c>
    </row>
    <row r="160" spans="1:7">
      <c r="A160" s="296" t="s">
        <v>172</v>
      </c>
      <c r="B160" s="297" t="s">
        <v>173</v>
      </c>
      <c r="C160" s="296" t="s">
        <v>8</v>
      </c>
      <c r="D160" s="298">
        <v>132</v>
      </c>
      <c r="E160" s="299">
        <v>15.98</v>
      </c>
      <c r="F160" s="297">
        <v>750</v>
      </c>
      <c r="G160" s="297">
        <v>12</v>
      </c>
    </row>
    <row r="161" spans="1:7">
      <c r="A161" s="296" t="s">
        <v>172</v>
      </c>
      <c r="B161" s="297" t="s">
        <v>173</v>
      </c>
      <c r="C161" s="296">
        <v>2020</v>
      </c>
      <c r="D161" s="298">
        <v>160</v>
      </c>
      <c r="E161" s="299">
        <v>19.989999999999998</v>
      </c>
      <c r="F161" s="297">
        <v>750</v>
      </c>
      <c r="G161" s="297">
        <v>12</v>
      </c>
    </row>
    <row r="162" spans="1:7">
      <c r="A162" s="296" t="s">
        <v>172</v>
      </c>
      <c r="B162" s="297" t="s">
        <v>174</v>
      </c>
      <c r="C162" s="296" t="s">
        <v>8</v>
      </c>
      <c r="D162" s="298">
        <v>120</v>
      </c>
      <c r="E162" s="299">
        <v>14.99</v>
      </c>
      <c r="F162" s="297">
        <v>750</v>
      </c>
      <c r="G162" s="297">
        <v>12</v>
      </c>
    </row>
    <row r="163" spans="1:7">
      <c r="A163" s="296" t="s">
        <v>175</v>
      </c>
      <c r="B163" s="297" t="s">
        <v>176</v>
      </c>
      <c r="C163" s="296" t="s">
        <v>8</v>
      </c>
      <c r="D163" s="298">
        <v>120</v>
      </c>
      <c r="E163" s="299">
        <v>16.989999999999998</v>
      </c>
      <c r="F163" s="297">
        <v>750</v>
      </c>
      <c r="G163" s="297">
        <v>12</v>
      </c>
    </row>
    <row r="164" spans="1:7">
      <c r="A164" s="296" t="s">
        <v>1737</v>
      </c>
      <c r="B164" s="297" t="s">
        <v>188</v>
      </c>
      <c r="C164" s="296" t="s">
        <v>8</v>
      </c>
      <c r="D164" s="298">
        <v>165</v>
      </c>
      <c r="E164" s="299">
        <v>13.75</v>
      </c>
      <c r="F164" s="297">
        <v>750</v>
      </c>
      <c r="G164" s="297">
        <v>12</v>
      </c>
    </row>
    <row r="165" spans="1:7">
      <c r="A165" s="296" t="s">
        <v>1737</v>
      </c>
      <c r="B165" s="297" t="s">
        <v>188</v>
      </c>
      <c r="C165" s="296" t="s">
        <v>8</v>
      </c>
      <c r="D165" s="298">
        <v>192</v>
      </c>
      <c r="E165" s="299">
        <v>16</v>
      </c>
      <c r="F165" s="297" t="s">
        <v>1738</v>
      </c>
      <c r="G165" s="297">
        <v>12</v>
      </c>
    </row>
    <row r="166" spans="1:7">
      <c r="A166" s="296" t="s">
        <v>1387</v>
      </c>
      <c r="B166" s="297" t="s">
        <v>107</v>
      </c>
      <c r="C166" s="296" t="s">
        <v>8</v>
      </c>
      <c r="D166" s="298">
        <v>77.5</v>
      </c>
      <c r="E166" s="297" t="s">
        <v>37</v>
      </c>
      <c r="F166" s="297" t="s">
        <v>1388</v>
      </c>
      <c r="G166" s="297">
        <v>3</v>
      </c>
    </row>
    <row r="167" spans="1:7">
      <c r="A167" s="296" t="s">
        <v>1700</v>
      </c>
      <c r="B167" s="297" t="s">
        <v>20</v>
      </c>
      <c r="C167" s="296" t="s">
        <v>8</v>
      </c>
      <c r="D167" s="298">
        <v>90</v>
      </c>
      <c r="E167" s="299">
        <v>14.98</v>
      </c>
      <c r="F167" s="297">
        <v>750</v>
      </c>
      <c r="G167" s="297">
        <v>12</v>
      </c>
    </row>
    <row r="168" spans="1:7">
      <c r="A168" s="296" t="s">
        <v>1700</v>
      </c>
      <c r="B168" s="297" t="s">
        <v>12</v>
      </c>
      <c r="C168" s="296" t="s">
        <v>8</v>
      </c>
      <c r="D168" s="298">
        <v>90</v>
      </c>
      <c r="E168" s="299">
        <v>14.98</v>
      </c>
      <c r="F168" s="297">
        <v>750</v>
      </c>
      <c r="G168" s="297">
        <v>12</v>
      </c>
    </row>
    <row r="169" spans="1:7">
      <c r="A169" s="300" t="s">
        <v>177</v>
      </c>
      <c r="B169" s="297" t="s">
        <v>178</v>
      </c>
      <c r="C169" s="296" t="s">
        <v>8</v>
      </c>
      <c r="D169" s="298">
        <v>78</v>
      </c>
      <c r="E169" s="299">
        <v>12.99</v>
      </c>
      <c r="F169" s="297">
        <v>750</v>
      </c>
      <c r="G169" s="297">
        <v>12</v>
      </c>
    </row>
    <row r="170" spans="1:7">
      <c r="A170" s="296" t="s">
        <v>1565</v>
      </c>
      <c r="B170" s="297" t="s">
        <v>188</v>
      </c>
      <c r="C170" s="296" t="s">
        <v>8</v>
      </c>
      <c r="D170" s="298">
        <v>192</v>
      </c>
      <c r="E170" s="299">
        <v>16</v>
      </c>
      <c r="F170" s="297">
        <v>750</v>
      </c>
      <c r="G170" s="297">
        <v>12</v>
      </c>
    </row>
    <row r="171" spans="1:7">
      <c r="A171" s="296" t="s">
        <v>179</v>
      </c>
      <c r="B171" s="297" t="s">
        <v>180</v>
      </c>
      <c r="C171" s="296" t="s">
        <v>8</v>
      </c>
      <c r="D171" s="298">
        <v>78</v>
      </c>
      <c r="E171" s="299">
        <v>12.99</v>
      </c>
      <c r="F171" s="297">
        <v>750</v>
      </c>
      <c r="G171" s="297">
        <v>12</v>
      </c>
    </row>
    <row r="172" spans="1:7">
      <c r="A172" s="296" t="s">
        <v>1389</v>
      </c>
      <c r="B172" s="297" t="s">
        <v>1390</v>
      </c>
      <c r="C172" s="296" t="s">
        <v>8</v>
      </c>
      <c r="D172" s="298">
        <v>90</v>
      </c>
      <c r="E172" s="299">
        <v>14.98</v>
      </c>
      <c r="F172" s="297">
        <v>750</v>
      </c>
      <c r="G172" s="297">
        <v>12</v>
      </c>
    </row>
    <row r="173" spans="1:7">
      <c r="A173" s="296" t="s">
        <v>181</v>
      </c>
      <c r="B173" s="297" t="s">
        <v>182</v>
      </c>
      <c r="C173" s="296" t="s">
        <v>8</v>
      </c>
      <c r="D173" s="298">
        <v>180</v>
      </c>
      <c r="E173" s="299">
        <v>15</v>
      </c>
      <c r="F173" s="297">
        <v>750</v>
      </c>
      <c r="G173" s="297">
        <v>12</v>
      </c>
    </row>
    <row r="174" spans="1:7">
      <c r="A174" s="296" t="s">
        <v>183</v>
      </c>
      <c r="B174" s="297" t="s">
        <v>184</v>
      </c>
      <c r="C174" s="296" t="s">
        <v>8</v>
      </c>
      <c r="D174" s="298">
        <v>480</v>
      </c>
      <c r="E174" s="299">
        <v>69.989999999999995</v>
      </c>
      <c r="F174" s="297">
        <v>750</v>
      </c>
      <c r="G174" s="297">
        <v>12</v>
      </c>
    </row>
    <row r="175" spans="1:7">
      <c r="A175" s="296" t="s">
        <v>1461</v>
      </c>
      <c r="B175" s="297" t="s">
        <v>1462</v>
      </c>
      <c r="C175" s="296" t="s">
        <v>8</v>
      </c>
      <c r="D175" s="298">
        <v>84</v>
      </c>
      <c r="E175" s="299">
        <v>13.98</v>
      </c>
      <c r="F175" s="297">
        <v>750</v>
      </c>
      <c r="G175" s="297">
        <v>12</v>
      </c>
    </row>
    <row r="176" spans="1:7">
      <c r="A176" s="296" t="s">
        <v>1461</v>
      </c>
      <c r="B176" s="297" t="s">
        <v>1463</v>
      </c>
      <c r="C176" s="296" t="s">
        <v>8</v>
      </c>
      <c r="D176" s="298">
        <v>120</v>
      </c>
      <c r="E176" s="299">
        <v>19.98</v>
      </c>
      <c r="F176" s="297">
        <v>750</v>
      </c>
      <c r="G176" s="297">
        <v>12</v>
      </c>
    </row>
    <row r="177" spans="1:7">
      <c r="A177" s="296" t="s">
        <v>1461</v>
      </c>
      <c r="B177" s="297" t="s">
        <v>1463</v>
      </c>
      <c r="C177" s="296">
        <v>2017</v>
      </c>
      <c r="D177" s="298">
        <v>144</v>
      </c>
      <c r="E177" s="299">
        <v>19.989999999999998</v>
      </c>
      <c r="F177" s="297">
        <v>750</v>
      </c>
      <c r="G177" s="297">
        <v>12</v>
      </c>
    </row>
    <row r="178" spans="1:7">
      <c r="A178" s="296" t="s">
        <v>1461</v>
      </c>
      <c r="B178" s="297" t="s">
        <v>150</v>
      </c>
      <c r="C178" s="296" t="s">
        <v>8</v>
      </c>
      <c r="D178" s="298">
        <v>84</v>
      </c>
      <c r="E178" s="299">
        <v>13.98</v>
      </c>
      <c r="F178" s="297">
        <v>750</v>
      </c>
      <c r="G178" s="297">
        <v>12</v>
      </c>
    </row>
    <row r="179" spans="1:7">
      <c r="A179" s="296" t="s">
        <v>185</v>
      </c>
      <c r="B179" s="297" t="s">
        <v>186</v>
      </c>
      <c r="C179" s="296" t="s">
        <v>8</v>
      </c>
      <c r="D179" s="298">
        <v>90</v>
      </c>
      <c r="E179" s="299">
        <v>14.99</v>
      </c>
      <c r="F179" s="297">
        <v>750</v>
      </c>
      <c r="G179" s="297">
        <v>12</v>
      </c>
    </row>
    <row r="180" spans="1:7">
      <c r="A180" s="296" t="s">
        <v>187</v>
      </c>
      <c r="B180" s="297" t="s">
        <v>188</v>
      </c>
      <c r="C180" s="296" t="s">
        <v>37</v>
      </c>
      <c r="D180" s="298">
        <v>108</v>
      </c>
      <c r="E180" s="299">
        <v>14.98</v>
      </c>
      <c r="F180" s="297">
        <v>750</v>
      </c>
      <c r="G180" s="297">
        <v>12</v>
      </c>
    </row>
    <row r="181" spans="1:7">
      <c r="A181" s="296" t="s">
        <v>189</v>
      </c>
      <c r="B181" s="297" t="s">
        <v>111</v>
      </c>
      <c r="C181" s="296" t="s">
        <v>8</v>
      </c>
      <c r="D181" s="298">
        <v>72</v>
      </c>
      <c r="E181" s="299">
        <v>11.98</v>
      </c>
      <c r="F181" s="297">
        <v>750</v>
      </c>
      <c r="G181" s="297">
        <v>12</v>
      </c>
    </row>
    <row r="182" spans="1:7">
      <c r="A182" s="296" t="s">
        <v>189</v>
      </c>
      <c r="B182" s="297" t="s">
        <v>110</v>
      </c>
      <c r="C182" s="296" t="s">
        <v>8</v>
      </c>
      <c r="D182" s="298">
        <v>72</v>
      </c>
      <c r="E182" s="299">
        <v>11.98</v>
      </c>
      <c r="F182" s="297">
        <v>750</v>
      </c>
      <c r="G182" s="297">
        <v>12</v>
      </c>
    </row>
    <row r="183" spans="1:7">
      <c r="A183" s="296" t="s">
        <v>190</v>
      </c>
      <c r="B183" s="297" t="s">
        <v>1391</v>
      </c>
      <c r="C183" s="296" t="s">
        <v>37</v>
      </c>
      <c r="D183" s="298">
        <v>156</v>
      </c>
      <c r="E183" s="299">
        <v>13</v>
      </c>
      <c r="F183" s="297">
        <v>375</v>
      </c>
      <c r="G183" s="297">
        <v>12</v>
      </c>
    </row>
    <row r="184" spans="1:7">
      <c r="A184" s="296" t="s">
        <v>190</v>
      </c>
      <c r="B184" s="297" t="s">
        <v>1392</v>
      </c>
      <c r="C184" s="296" t="s">
        <v>37</v>
      </c>
      <c r="D184" s="298">
        <v>252</v>
      </c>
      <c r="E184" s="299">
        <v>21</v>
      </c>
      <c r="F184" s="297">
        <v>750</v>
      </c>
      <c r="G184" s="297">
        <v>12</v>
      </c>
    </row>
    <row r="185" spans="1:7">
      <c r="A185" s="296" t="s">
        <v>191</v>
      </c>
      <c r="B185" s="297" t="s">
        <v>192</v>
      </c>
      <c r="C185" s="296" t="s">
        <v>8</v>
      </c>
      <c r="D185" s="298">
        <v>144</v>
      </c>
      <c r="E185" s="299">
        <v>19.98</v>
      </c>
      <c r="F185" s="297">
        <v>750</v>
      </c>
      <c r="G185" s="297">
        <v>12</v>
      </c>
    </row>
    <row r="186" spans="1:7">
      <c r="A186" s="296" t="s">
        <v>191</v>
      </c>
      <c r="B186" s="297" t="s">
        <v>193</v>
      </c>
      <c r="C186" s="296" t="s">
        <v>8</v>
      </c>
      <c r="D186" s="298">
        <v>90</v>
      </c>
      <c r="E186" s="299">
        <v>14.98</v>
      </c>
      <c r="F186" s="297">
        <v>750</v>
      </c>
      <c r="G186" s="297">
        <v>12</v>
      </c>
    </row>
    <row r="187" spans="1:7">
      <c r="A187" s="296" t="s">
        <v>191</v>
      </c>
      <c r="B187" s="297" t="s">
        <v>1566</v>
      </c>
      <c r="C187" s="296" t="s">
        <v>8</v>
      </c>
      <c r="D187" s="298">
        <v>78</v>
      </c>
      <c r="E187" s="299">
        <v>12.98</v>
      </c>
      <c r="F187" s="297">
        <v>750</v>
      </c>
      <c r="G187" s="297">
        <v>12</v>
      </c>
    </row>
    <row r="188" spans="1:7">
      <c r="A188" s="296" t="s">
        <v>194</v>
      </c>
      <c r="B188" s="297" t="s">
        <v>195</v>
      </c>
      <c r="C188" s="296" t="s">
        <v>8</v>
      </c>
      <c r="D188" s="298">
        <v>180</v>
      </c>
      <c r="E188" s="299">
        <v>24.99</v>
      </c>
      <c r="F188" s="297">
        <v>750</v>
      </c>
      <c r="G188" s="297">
        <v>12</v>
      </c>
    </row>
    <row r="189" spans="1:7">
      <c r="A189" s="296" t="s">
        <v>194</v>
      </c>
      <c r="B189" s="297" t="s">
        <v>196</v>
      </c>
      <c r="C189" s="296" t="s">
        <v>8</v>
      </c>
      <c r="D189" s="298">
        <v>300</v>
      </c>
      <c r="E189" s="299">
        <v>34.99</v>
      </c>
      <c r="F189" s="297">
        <v>750</v>
      </c>
      <c r="G189" s="297">
        <v>12</v>
      </c>
    </row>
    <row r="190" spans="1:7">
      <c r="A190" s="296" t="s">
        <v>194</v>
      </c>
      <c r="B190" s="297" t="s">
        <v>197</v>
      </c>
      <c r="C190" s="296" t="s">
        <v>8</v>
      </c>
      <c r="D190" s="298">
        <v>600</v>
      </c>
      <c r="E190" s="299">
        <v>99.99</v>
      </c>
      <c r="F190" s="297">
        <v>750</v>
      </c>
      <c r="G190" s="297">
        <v>12</v>
      </c>
    </row>
    <row r="191" spans="1:7">
      <c r="A191" s="296" t="s">
        <v>194</v>
      </c>
      <c r="B191" s="297" t="s">
        <v>198</v>
      </c>
      <c r="C191" s="296" t="s">
        <v>8</v>
      </c>
      <c r="D191" s="298">
        <v>144</v>
      </c>
      <c r="E191" s="299">
        <v>19.989999999999998</v>
      </c>
      <c r="F191" s="297">
        <v>750</v>
      </c>
      <c r="G191" s="297">
        <v>12</v>
      </c>
    </row>
    <row r="192" spans="1:7">
      <c r="A192" s="296" t="s">
        <v>194</v>
      </c>
      <c r="B192" s="297" t="s">
        <v>199</v>
      </c>
      <c r="C192" s="296">
        <v>2004</v>
      </c>
      <c r="D192" s="298">
        <v>144</v>
      </c>
      <c r="E192" s="299">
        <v>19.989999999999998</v>
      </c>
      <c r="F192" s="297">
        <v>750</v>
      </c>
      <c r="G192" s="297">
        <v>12</v>
      </c>
    </row>
    <row r="193" spans="1:7">
      <c r="A193" s="296" t="s">
        <v>194</v>
      </c>
      <c r="B193" s="297" t="s">
        <v>200</v>
      </c>
      <c r="C193" s="296">
        <v>2009</v>
      </c>
      <c r="D193" s="298">
        <v>144</v>
      </c>
      <c r="E193" s="299">
        <v>19.989999999999998</v>
      </c>
      <c r="F193" s="297">
        <v>750</v>
      </c>
      <c r="G193" s="297">
        <v>12</v>
      </c>
    </row>
    <row r="194" spans="1:7">
      <c r="A194" s="296" t="s">
        <v>201</v>
      </c>
      <c r="B194" s="297" t="s">
        <v>202</v>
      </c>
      <c r="C194" s="296" t="s">
        <v>8</v>
      </c>
      <c r="D194" s="298">
        <v>90</v>
      </c>
      <c r="E194" s="299">
        <v>14.98</v>
      </c>
      <c r="F194" s="297">
        <v>750</v>
      </c>
      <c r="G194" s="297">
        <v>12</v>
      </c>
    </row>
    <row r="195" spans="1:7">
      <c r="A195" s="296" t="s">
        <v>203</v>
      </c>
      <c r="B195" s="297" t="s">
        <v>204</v>
      </c>
      <c r="C195" s="296" t="s">
        <v>8</v>
      </c>
      <c r="D195" s="298">
        <v>108</v>
      </c>
      <c r="E195" s="299">
        <v>15.98</v>
      </c>
      <c r="F195" s="297">
        <v>750</v>
      </c>
      <c r="G195" s="297">
        <v>12</v>
      </c>
    </row>
    <row r="196" spans="1:7">
      <c r="A196" s="296" t="s">
        <v>1393</v>
      </c>
      <c r="B196" s="297" t="s">
        <v>257</v>
      </c>
      <c r="C196" s="296" t="s">
        <v>8</v>
      </c>
      <c r="D196" s="298">
        <v>48</v>
      </c>
      <c r="E196" s="299">
        <v>12.98</v>
      </c>
      <c r="F196" s="297">
        <v>750</v>
      </c>
      <c r="G196" s="297">
        <v>12</v>
      </c>
    </row>
    <row r="197" spans="1:7">
      <c r="A197" s="296" t="s">
        <v>1393</v>
      </c>
      <c r="B197" s="297" t="s">
        <v>257</v>
      </c>
      <c r="C197" s="296">
        <v>2021</v>
      </c>
      <c r="D197" s="298">
        <v>78</v>
      </c>
      <c r="E197" s="299">
        <v>12.98</v>
      </c>
      <c r="F197" s="297">
        <v>750</v>
      </c>
      <c r="G197" s="297">
        <v>12</v>
      </c>
    </row>
    <row r="198" spans="1:7">
      <c r="A198" s="296" t="s">
        <v>205</v>
      </c>
      <c r="B198" s="297" t="s">
        <v>206</v>
      </c>
      <c r="C198" s="296" t="s">
        <v>8</v>
      </c>
      <c r="D198" s="298">
        <v>108</v>
      </c>
      <c r="E198" s="299">
        <v>14.99</v>
      </c>
      <c r="F198" s="297">
        <v>750</v>
      </c>
      <c r="G198" s="297">
        <v>12</v>
      </c>
    </row>
    <row r="199" spans="1:7">
      <c r="A199" s="296" t="s">
        <v>205</v>
      </c>
      <c r="B199" s="297" t="s">
        <v>62</v>
      </c>
      <c r="C199" s="296" t="s">
        <v>8</v>
      </c>
      <c r="D199" s="298">
        <v>90</v>
      </c>
      <c r="E199" s="299">
        <v>12.99</v>
      </c>
      <c r="F199" s="297">
        <v>750</v>
      </c>
      <c r="G199" s="297">
        <v>12</v>
      </c>
    </row>
    <row r="200" spans="1:7">
      <c r="A200" s="296" t="s">
        <v>209</v>
      </c>
      <c r="B200" s="297" t="s">
        <v>1464</v>
      </c>
      <c r="C200" s="296" t="s">
        <v>8</v>
      </c>
      <c r="D200" s="298">
        <v>96</v>
      </c>
      <c r="E200" s="299">
        <v>15.98</v>
      </c>
      <c r="F200" s="297">
        <v>750</v>
      </c>
      <c r="G200" s="297">
        <v>12</v>
      </c>
    </row>
    <row r="201" spans="1:7">
      <c r="A201" s="296" t="s">
        <v>209</v>
      </c>
      <c r="B201" s="297" t="s">
        <v>210</v>
      </c>
      <c r="C201" s="296" t="s">
        <v>8</v>
      </c>
      <c r="D201" s="298">
        <v>120</v>
      </c>
      <c r="E201" s="299">
        <v>19.98</v>
      </c>
      <c r="F201" s="297">
        <v>750</v>
      </c>
      <c r="G201" s="297">
        <v>12</v>
      </c>
    </row>
    <row r="202" spans="1:7">
      <c r="A202" s="296" t="s">
        <v>1567</v>
      </c>
      <c r="B202" s="297" t="s">
        <v>14</v>
      </c>
      <c r="C202" s="296">
        <v>2016</v>
      </c>
      <c r="D202" s="298">
        <v>480</v>
      </c>
      <c r="E202" s="299">
        <v>59.98</v>
      </c>
      <c r="F202" s="297">
        <v>750</v>
      </c>
      <c r="G202" s="297">
        <v>12</v>
      </c>
    </row>
    <row r="203" spans="1:7">
      <c r="A203" s="296" t="s">
        <v>211</v>
      </c>
      <c r="B203" s="297" t="s">
        <v>212</v>
      </c>
      <c r="C203" s="296" t="s">
        <v>8</v>
      </c>
      <c r="D203" s="298">
        <v>144</v>
      </c>
      <c r="E203" s="299">
        <v>19.989999999999998</v>
      </c>
      <c r="F203" s="297">
        <v>750</v>
      </c>
      <c r="G203" s="297">
        <v>12</v>
      </c>
    </row>
    <row r="204" spans="1:7">
      <c r="A204" s="296" t="s">
        <v>213</v>
      </c>
      <c r="B204" s="297" t="s">
        <v>214</v>
      </c>
      <c r="C204" s="296" t="s">
        <v>8</v>
      </c>
      <c r="D204" s="298">
        <v>96</v>
      </c>
      <c r="E204" s="299">
        <v>12.99</v>
      </c>
      <c r="F204" s="297">
        <v>750</v>
      </c>
      <c r="G204" s="297">
        <v>12</v>
      </c>
    </row>
    <row r="205" spans="1:7">
      <c r="A205" s="296" t="s">
        <v>213</v>
      </c>
      <c r="B205" s="297" t="s">
        <v>215</v>
      </c>
      <c r="C205" s="296" t="s">
        <v>8</v>
      </c>
      <c r="D205" s="298">
        <v>144</v>
      </c>
      <c r="E205" s="299">
        <v>19.989999999999998</v>
      </c>
      <c r="F205" s="297">
        <v>750</v>
      </c>
      <c r="G205" s="297">
        <v>12</v>
      </c>
    </row>
    <row r="206" spans="1:7">
      <c r="A206" s="296" t="s">
        <v>216</v>
      </c>
      <c r="B206" s="297" t="s">
        <v>217</v>
      </c>
      <c r="C206" s="296" t="s">
        <v>8</v>
      </c>
      <c r="D206" s="298">
        <v>90</v>
      </c>
      <c r="E206" s="299">
        <v>14.98</v>
      </c>
      <c r="F206" s="297">
        <v>750</v>
      </c>
      <c r="G206" s="297">
        <v>12</v>
      </c>
    </row>
    <row r="207" spans="1:7">
      <c r="A207" s="296" t="s">
        <v>218</v>
      </c>
      <c r="B207" s="297" t="s">
        <v>1465</v>
      </c>
      <c r="C207" s="296" t="s">
        <v>37</v>
      </c>
      <c r="D207" s="298">
        <v>228</v>
      </c>
      <c r="E207" s="299">
        <v>19</v>
      </c>
      <c r="F207" s="297">
        <v>750</v>
      </c>
      <c r="G207" s="297">
        <v>12</v>
      </c>
    </row>
    <row r="208" spans="1:7">
      <c r="A208" s="296" t="s">
        <v>218</v>
      </c>
      <c r="B208" s="297" t="s">
        <v>219</v>
      </c>
      <c r="C208" s="296" t="s">
        <v>37</v>
      </c>
      <c r="D208" s="298">
        <v>228</v>
      </c>
      <c r="E208" s="299">
        <v>19</v>
      </c>
      <c r="F208" s="297">
        <v>750</v>
      </c>
      <c r="G208" s="297">
        <v>12</v>
      </c>
    </row>
    <row r="209" spans="1:7">
      <c r="A209" s="296" t="s">
        <v>218</v>
      </c>
      <c r="B209" s="297" t="s">
        <v>220</v>
      </c>
      <c r="C209" s="296" t="s">
        <v>37</v>
      </c>
      <c r="D209" s="298">
        <v>228</v>
      </c>
      <c r="E209" s="299">
        <v>19</v>
      </c>
      <c r="F209" s="297">
        <v>750</v>
      </c>
      <c r="G209" s="297">
        <v>12</v>
      </c>
    </row>
    <row r="210" spans="1:7">
      <c r="A210" s="296" t="s">
        <v>218</v>
      </c>
      <c r="B210" s="297" t="s">
        <v>221</v>
      </c>
      <c r="C210" s="296" t="s">
        <v>37</v>
      </c>
      <c r="D210" s="298">
        <v>228</v>
      </c>
      <c r="E210" s="299">
        <v>19</v>
      </c>
      <c r="F210" s="297">
        <v>750</v>
      </c>
      <c r="G210" s="297">
        <v>12</v>
      </c>
    </row>
    <row r="211" spans="1:7">
      <c r="A211" s="296" t="s">
        <v>222</v>
      </c>
      <c r="B211" s="297" t="s">
        <v>212</v>
      </c>
      <c r="C211" s="296" t="s">
        <v>8</v>
      </c>
      <c r="D211" s="298">
        <v>120</v>
      </c>
      <c r="E211" s="299">
        <v>19.98</v>
      </c>
      <c r="F211" s="297">
        <v>750</v>
      </c>
      <c r="G211" s="297">
        <v>12</v>
      </c>
    </row>
    <row r="212" spans="1:7">
      <c r="A212" s="296" t="s">
        <v>223</v>
      </c>
      <c r="B212" s="297" t="s">
        <v>224</v>
      </c>
      <c r="C212" s="296" t="s">
        <v>8</v>
      </c>
      <c r="D212" s="298">
        <v>96</v>
      </c>
      <c r="E212" s="299">
        <v>13.99</v>
      </c>
      <c r="F212" s="297">
        <v>750</v>
      </c>
      <c r="G212" s="297">
        <v>12</v>
      </c>
    </row>
    <row r="213" spans="1:7">
      <c r="A213" s="296" t="s">
        <v>223</v>
      </c>
      <c r="B213" s="297" t="s">
        <v>208</v>
      </c>
      <c r="C213" s="296" t="s">
        <v>8</v>
      </c>
      <c r="D213" s="298">
        <v>96</v>
      </c>
      <c r="E213" s="299">
        <v>13.99</v>
      </c>
      <c r="F213" s="297">
        <v>750</v>
      </c>
      <c r="G213" s="297">
        <v>12</v>
      </c>
    </row>
    <row r="214" spans="1:7">
      <c r="A214" s="296" t="s">
        <v>225</v>
      </c>
      <c r="B214" s="297" t="s">
        <v>226</v>
      </c>
      <c r="C214" s="296" t="s">
        <v>8</v>
      </c>
      <c r="D214" s="298">
        <v>324</v>
      </c>
      <c r="E214" s="299">
        <v>27</v>
      </c>
      <c r="F214" s="297">
        <v>750</v>
      </c>
      <c r="G214" s="297">
        <v>12</v>
      </c>
    </row>
    <row r="215" spans="1:7">
      <c r="A215" s="296" t="s">
        <v>225</v>
      </c>
      <c r="B215" s="297" t="s">
        <v>227</v>
      </c>
      <c r="C215" s="296" t="s">
        <v>8</v>
      </c>
      <c r="D215" s="298">
        <v>324</v>
      </c>
      <c r="E215" s="299">
        <v>27</v>
      </c>
      <c r="F215" s="297">
        <v>750</v>
      </c>
      <c r="G215" s="297">
        <v>12</v>
      </c>
    </row>
    <row r="216" spans="1:7">
      <c r="A216" s="300" t="s">
        <v>225</v>
      </c>
      <c r="B216" s="297" t="s">
        <v>228</v>
      </c>
      <c r="C216" s="296" t="s">
        <v>8</v>
      </c>
      <c r="D216" s="298">
        <v>324</v>
      </c>
      <c r="E216" s="299">
        <v>27</v>
      </c>
      <c r="F216" s="297">
        <v>750</v>
      </c>
      <c r="G216" s="297">
        <v>12</v>
      </c>
    </row>
    <row r="217" spans="1:7">
      <c r="A217" s="300" t="s">
        <v>225</v>
      </c>
      <c r="B217" s="297" t="s">
        <v>229</v>
      </c>
      <c r="C217" s="296" t="s">
        <v>8</v>
      </c>
      <c r="D217" s="298">
        <v>252</v>
      </c>
      <c r="E217" s="299">
        <v>21</v>
      </c>
      <c r="F217" s="297">
        <v>750</v>
      </c>
      <c r="G217" s="297">
        <v>12</v>
      </c>
    </row>
    <row r="218" spans="1:7">
      <c r="A218" s="300" t="s">
        <v>225</v>
      </c>
      <c r="B218" s="297" t="s">
        <v>230</v>
      </c>
      <c r="C218" s="296" t="s">
        <v>8</v>
      </c>
      <c r="D218" s="298">
        <v>324</v>
      </c>
      <c r="E218" s="299">
        <v>27</v>
      </c>
      <c r="F218" s="297">
        <v>750</v>
      </c>
      <c r="G218" s="297">
        <v>12</v>
      </c>
    </row>
    <row r="219" spans="1:7">
      <c r="A219" s="300" t="s">
        <v>225</v>
      </c>
      <c r="B219" s="297" t="s">
        <v>231</v>
      </c>
      <c r="C219" s="296" t="s">
        <v>8</v>
      </c>
      <c r="D219" s="298">
        <v>324</v>
      </c>
      <c r="E219" s="299">
        <v>27</v>
      </c>
      <c r="F219" s="297">
        <v>750</v>
      </c>
      <c r="G219" s="297">
        <v>12</v>
      </c>
    </row>
    <row r="220" spans="1:7">
      <c r="A220" s="296" t="s">
        <v>232</v>
      </c>
      <c r="B220" s="297" t="s">
        <v>137</v>
      </c>
      <c r="C220" s="296" t="s">
        <v>8</v>
      </c>
      <c r="D220" s="298">
        <v>300</v>
      </c>
      <c r="E220" s="299">
        <v>39.99</v>
      </c>
      <c r="F220" s="297">
        <v>750</v>
      </c>
      <c r="G220" s="297">
        <v>12</v>
      </c>
    </row>
    <row r="221" spans="1:7">
      <c r="A221" s="296" t="s">
        <v>232</v>
      </c>
      <c r="B221" s="297" t="s">
        <v>233</v>
      </c>
      <c r="C221" s="296" t="s">
        <v>8</v>
      </c>
      <c r="D221" s="298">
        <v>120</v>
      </c>
      <c r="E221" s="299">
        <v>16.989999999999998</v>
      </c>
      <c r="F221" s="297">
        <v>750</v>
      </c>
      <c r="G221" s="297">
        <v>12</v>
      </c>
    </row>
    <row r="222" spans="1:7">
      <c r="A222" s="296" t="s">
        <v>234</v>
      </c>
      <c r="B222" s="297" t="s">
        <v>235</v>
      </c>
      <c r="C222" s="296" t="s">
        <v>8</v>
      </c>
      <c r="D222" s="298">
        <v>72</v>
      </c>
      <c r="E222" s="299">
        <v>11.98</v>
      </c>
      <c r="F222" s="297">
        <v>750</v>
      </c>
      <c r="G222" s="297">
        <v>12</v>
      </c>
    </row>
    <row r="223" spans="1:7">
      <c r="A223" s="296" t="s">
        <v>234</v>
      </c>
      <c r="B223" s="297" t="s">
        <v>236</v>
      </c>
      <c r="C223" s="296" t="s">
        <v>8</v>
      </c>
      <c r="D223" s="298">
        <v>108</v>
      </c>
      <c r="E223" s="299">
        <v>14.99</v>
      </c>
      <c r="F223" s="297">
        <v>750</v>
      </c>
      <c r="G223" s="297">
        <v>12</v>
      </c>
    </row>
    <row r="224" spans="1:7">
      <c r="A224" s="296" t="s">
        <v>237</v>
      </c>
      <c r="B224" s="297" t="s">
        <v>14</v>
      </c>
      <c r="C224" s="296">
        <v>2014</v>
      </c>
      <c r="D224" s="298">
        <v>300</v>
      </c>
      <c r="E224" s="299">
        <v>49.99</v>
      </c>
      <c r="F224" s="297">
        <v>750</v>
      </c>
      <c r="G224" s="297">
        <v>12</v>
      </c>
    </row>
    <row r="225" spans="1:7">
      <c r="A225" s="296" t="s">
        <v>237</v>
      </c>
      <c r="B225" s="297" t="s">
        <v>238</v>
      </c>
      <c r="C225" s="296" t="s">
        <v>8</v>
      </c>
      <c r="D225" s="298">
        <v>120</v>
      </c>
      <c r="E225" s="299">
        <v>16.989999999999998</v>
      </c>
      <c r="F225" s="297">
        <v>750</v>
      </c>
      <c r="G225" s="297">
        <v>12</v>
      </c>
    </row>
    <row r="226" spans="1:7">
      <c r="A226" s="296" t="s">
        <v>237</v>
      </c>
      <c r="B226" s="297" t="s">
        <v>14</v>
      </c>
      <c r="C226" s="296">
        <v>2015</v>
      </c>
      <c r="D226" s="298">
        <v>360</v>
      </c>
      <c r="E226" s="299">
        <v>49.99</v>
      </c>
      <c r="F226" s="297">
        <v>750</v>
      </c>
      <c r="G226" s="297">
        <v>12</v>
      </c>
    </row>
    <row r="227" spans="1:7">
      <c r="A227" s="296" t="s">
        <v>1723</v>
      </c>
      <c r="B227" s="297" t="s">
        <v>1724</v>
      </c>
      <c r="C227" s="296" t="s">
        <v>8</v>
      </c>
      <c r="D227" s="298">
        <v>36</v>
      </c>
      <c r="E227" s="299">
        <v>4.99</v>
      </c>
      <c r="F227" s="297">
        <v>750</v>
      </c>
      <c r="G227" s="297">
        <v>12</v>
      </c>
    </row>
    <row r="228" spans="1:7">
      <c r="A228" s="300" t="s">
        <v>239</v>
      </c>
      <c r="B228" s="297" t="s">
        <v>240</v>
      </c>
      <c r="C228" s="296" t="s">
        <v>8</v>
      </c>
      <c r="D228" s="298">
        <v>144</v>
      </c>
      <c r="E228" s="299">
        <v>19.989999999999998</v>
      </c>
      <c r="F228" s="297">
        <v>750</v>
      </c>
      <c r="G228" s="297">
        <v>12</v>
      </c>
    </row>
    <row r="229" spans="1:7">
      <c r="A229" s="296" t="s">
        <v>241</v>
      </c>
      <c r="B229" s="297" t="s">
        <v>242</v>
      </c>
      <c r="C229" s="296" t="s">
        <v>8</v>
      </c>
      <c r="D229" s="298">
        <v>300</v>
      </c>
      <c r="E229" s="299">
        <v>39.99</v>
      </c>
      <c r="F229" s="297">
        <v>750</v>
      </c>
      <c r="G229" s="297">
        <v>12</v>
      </c>
    </row>
    <row r="230" spans="1:7">
      <c r="A230" s="296" t="s">
        <v>241</v>
      </c>
      <c r="B230" s="297" t="s">
        <v>243</v>
      </c>
      <c r="C230" s="296" t="s">
        <v>8</v>
      </c>
      <c r="D230" s="298">
        <v>420</v>
      </c>
      <c r="E230" s="299">
        <v>59.99</v>
      </c>
      <c r="F230" s="297">
        <v>750</v>
      </c>
      <c r="G230" s="297">
        <v>12</v>
      </c>
    </row>
    <row r="231" spans="1:7">
      <c r="A231" s="296" t="s">
        <v>241</v>
      </c>
      <c r="B231" s="297" t="s">
        <v>244</v>
      </c>
      <c r="C231" s="296" t="s">
        <v>8</v>
      </c>
      <c r="D231" s="298">
        <v>132</v>
      </c>
      <c r="E231" s="299">
        <v>19.989999999999998</v>
      </c>
      <c r="F231" s="297">
        <v>750</v>
      </c>
      <c r="G231" s="297">
        <v>12</v>
      </c>
    </row>
    <row r="232" spans="1:7">
      <c r="A232" s="296" t="s">
        <v>245</v>
      </c>
      <c r="B232" s="297" t="s">
        <v>20</v>
      </c>
      <c r="C232" s="296" t="s">
        <v>8</v>
      </c>
      <c r="D232" s="298">
        <v>90</v>
      </c>
      <c r="E232" s="299">
        <v>12.98</v>
      </c>
      <c r="F232" s="297">
        <v>750</v>
      </c>
      <c r="G232" s="297">
        <v>12</v>
      </c>
    </row>
    <row r="233" spans="1:7">
      <c r="A233" s="296" t="s">
        <v>245</v>
      </c>
      <c r="B233" s="297" t="s">
        <v>20</v>
      </c>
      <c r="C233" s="296">
        <v>2021</v>
      </c>
      <c r="D233" s="298">
        <v>96</v>
      </c>
      <c r="E233" s="299">
        <v>14.98</v>
      </c>
      <c r="F233" s="297">
        <v>750</v>
      </c>
      <c r="G233" s="297">
        <v>12</v>
      </c>
    </row>
    <row r="234" spans="1:7">
      <c r="A234" s="296" t="s">
        <v>246</v>
      </c>
      <c r="B234" s="297" t="s">
        <v>188</v>
      </c>
      <c r="C234" s="296" t="s">
        <v>37</v>
      </c>
      <c r="D234" s="298">
        <v>264</v>
      </c>
      <c r="E234" s="299">
        <v>22</v>
      </c>
      <c r="F234" s="297">
        <v>750</v>
      </c>
      <c r="G234" s="297">
        <v>12</v>
      </c>
    </row>
    <row r="235" spans="1:7">
      <c r="A235" s="296" t="s">
        <v>246</v>
      </c>
      <c r="B235" s="297" t="s">
        <v>247</v>
      </c>
      <c r="C235" s="296" t="s">
        <v>37</v>
      </c>
      <c r="D235" s="298">
        <v>264</v>
      </c>
      <c r="E235" s="299">
        <v>22</v>
      </c>
      <c r="F235" s="297">
        <v>750</v>
      </c>
      <c r="G235" s="297">
        <v>12</v>
      </c>
    </row>
    <row r="236" spans="1:7">
      <c r="A236" s="296" t="s">
        <v>246</v>
      </c>
      <c r="B236" s="297" t="s">
        <v>248</v>
      </c>
      <c r="C236" s="296" t="s">
        <v>37</v>
      </c>
      <c r="D236" s="298">
        <v>264</v>
      </c>
      <c r="E236" s="299">
        <v>22</v>
      </c>
      <c r="F236" s="297">
        <v>750</v>
      </c>
      <c r="G236" s="297">
        <v>12</v>
      </c>
    </row>
    <row r="237" spans="1:7">
      <c r="A237" s="296" t="s">
        <v>246</v>
      </c>
      <c r="B237" s="297" t="s">
        <v>249</v>
      </c>
      <c r="C237" s="296" t="s">
        <v>37</v>
      </c>
      <c r="D237" s="298">
        <v>264</v>
      </c>
      <c r="E237" s="299">
        <v>22</v>
      </c>
      <c r="F237" s="297">
        <v>750</v>
      </c>
      <c r="G237" s="297">
        <v>12</v>
      </c>
    </row>
    <row r="238" spans="1:7">
      <c r="A238" s="296" t="s">
        <v>246</v>
      </c>
      <c r="B238" s="297" t="s">
        <v>250</v>
      </c>
      <c r="C238" s="296" t="s">
        <v>37</v>
      </c>
      <c r="D238" s="298">
        <v>288</v>
      </c>
      <c r="E238" s="299">
        <v>24</v>
      </c>
      <c r="F238" s="297">
        <v>750</v>
      </c>
      <c r="G238" s="297">
        <v>12</v>
      </c>
    </row>
    <row r="239" spans="1:7">
      <c r="A239" s="296" t="s">
        <v>246</v>
      </c>
      <c r="B239" s="297" t="s">
        <v>251</v>
      </c>
      <c r="C239" s="296" t="s">
        <v>37</v>
      </c>
      <c r="D239" s="298">
        <v>444</v>
      </c>
      <c r="E239" s="299">
        <v>37</v>
      </c>
      <c r="F239" s="297">
        <v>750</v>
      </c>
      <c r="G239" s="297">
        <v>12</v>
      </c>
    </row>
    <row r="240" spans="1:7">
      <c r="A240" s="296" t="s">
        <v>246</v>
      </c>
      <c r="B240" s="297" t="s">
        <v>252</v>
      </c>
      <c r="C240" s="296" t="s">
        <v>37</v>
      </c>
      <c r="D240" s="298">
        <v>444</v>
      </c>
      <c r="E240" s="299">
        <v>37</v>
      </c>
      <c r="F240" s="297">
        <v>750</v>
      </c>
      <c r="G240" s="297">
        <v>12</v>
      </c>
    </row>
    <row r="241" spans="1:7">
      <c r="A241" s="296" t="s">
        <v>1145</v>
      </c>
      <c r="B241" s="297" t="s">
        <v>12</v>
      </c>
      <c r="C241" s="296" t="s">
        <v>8</v>
      </c>
      <c r="D241" s="298">
        <v>108</v>
      </c>
      <c r="E241" s="299">
        <v>14.98</v>
      </c>
      <c r="F241" s="297">
        <v>750</v>
      </c>
      <c r="G241" s="297">
        <v>12</v>
      </c>
    </row>
    <row r="242" spans="1:7">
      <c r="A242" s="296" t="s">
        <v>253</v>
      </c>
      <c r="B242" s="297" t="s">
        <v>254</v>
      </c>
      <c r="C242" s="296" t="s">
        <v>8</v>
      </c>
      <c r="D242" s="298">
        <v>108</v>
      </c>
      <c r="E242" s="299">
        <v>14.99</v>
      </c>
      <c r="F242" s="297">
        <v>750</v>
      </c>
      <c r="G242" s="297">
        <v>12</v>
      </c>
    </row>
    <row r="243" spans="1:7">
      <c r="A243" s="296" t="s">
        <v>255</v>
      </c>
      <c r="B243" s="297" t="s">
        <v>256</v>
      </c>
      <c r="C243" s="296" t="s">
        <v>8</v>
      </c>
      <c r="D243" s="298">
        <v>90</v>
      </c>
      <c r="E243" s="299">
        <v>12.99</v>
      </c>
      <c r="F243" s="297">
        <v>750</v>
      </c>
      <c r="G243" s="297">
        <v>12</v>
      </c>
    </row>
    <row r="244" spans="1:7">
      <c r="A244" s="296" t="s">
        <v>255</v>
      </c>
      <c r="B244" s="297" t="s">
        <v>257</v>
      </c>
      <c r="C244" s="296" t="s">
        <v>8</v>
      </c>
      <c r="D244" s="298">
        <v>90</v>
      </c>
      <c r="E244" s="299">
        <v>12.99</v>
      </c>
      <c r="F244" s="297">
        <v>750</v>
      </c>
      <c r="G244" s="297">
        <v>12</v>
      </c>
    </row>
    <row r="245" spans="1:7">
      <c r="A245" s="296" t="s">
        <v>255</v>
      </c>
      <c r="B245" s="297" t="s">
        <v>1568</v>
      </c>
      <c r="C245" s="296" t="s">
        <v>8</v>
      </c>
      <c r="D245" s="298">
        <v>108</v>
      </c>
      <c r="E245" s="299">
        <v>14.99</v>
      </c>
      <c r="F245" s="297">
        <v>750</v>
      </c>
      <c r="G245" s="297">
        <v>12</v>
      </c>
    </row>
    <row r="246" spans="1:7">
      <c r="A246" s="296" t="s">
        <v>255</v>
      </c>
      <c r="B246" s="297" t="s">
        <v>258</v>
      </c>
      <c r="C246" s="296" t="s">
        <v>8</v>
      </c>
      <c r="D246" s="298">
        <v>102</v>
      </c>
      <c r="E246" s="299">
        <v>16.98</v>
      </c>
      <c r="F246" s="297">
        <v>750</v>
      </c>
      <c r="G246" s="297">
        <v>12</v>
      </c>
    </row>
    <row r="247" spans="1:7">
      <c r="A247" s="296" t="s">
        <v>255</v>
      </c>
      <c r="B247" s="297" t="s">
        <v>18</v>
      </c>
      <c r="C247" s="296" t="s">
        <v>8</v>
      </c>
      <c r="D247" s="298">
        <v>96</v>
      </c>
      <c r="E247" s="299">
        <v>15.98</v>
      </c>
      <c r="F247" s="297">
        <v>750</v>
      </c>
      <c r="G247" s="297">
        <v>12</v>
      </c>
    </row>
    <row r="248" spans="1:7">
      <c r="A248" s="296" t="s">
        <v>255</v>
      </c>
      <c r="B248" s="297" t="s">
        <v>212</v>
      </c>
      <c r="C248" s="296" t="s">
        <v>8</v>
      </c>
      <c r="D248" s="298">
        <v>160</v>
      </c>
      <c r="E248" s="299">
        <v>19.989999999999998</v>
      </c>
      <c r="F248" s="297">
        <v>750</v>
      </c>
      <c r="G248" s="297">
        <v>12</v>
      </c>
    </row>
    <row r="249" spans="1:7">
      <c r="A249" s="296" t="s">
        <v>259</v>
      </c>
      <c r="B249" s="300" t="s">
        <v>260</v>
      </c>
      <c r="C249" s="296" t="s">
        <v>8</v>
      </c>
      <c r="D249" s="298">
        <v>60</v>
      </c>
      <c r="E249" s="299">
        <v>14.99</v>
      </c>
      <c r="F249" s="297">
        <v>750</v>
      </c>
      <c r="G249" s="297">
        <v>6</v>
      </c>
    </row>
    <row r="250" spans="1:7">
      <c r="A250" s="296" t="s">
        <v>259</v>
      </c>
      <c r="B250" s="300" t="s">
        <v>261</v>
      </c>
      <c r="C250" s="296" t="s">
        <v>8</v>
      </c>
      <c r="D250" s="298">
        <v>160</v>
      </c>
      <c r="E250" s="299">
        <v>19.989999999999998</v>
      </c>
      <c r="F250" s="297">
        <v>750</v>
      </c>
      <c r="G250" s="297">
        <v>12</v>
      </c>
    </row>
    <row r="251" spans="1:7">
      <c r="A251" s="296" t="s">
        <v>259</v>
      </c>
      <c r="B251" s="300" t="s">
        <v>262</v>
      </c>
      <c r="C251" s="296" t="s">
        <v>8</v>
      </c>
      <c r="D251" s="298">
        <v>120</v>
      </c>
      <c r="E251" s="299">
        <v>34.99</v>
      </c>
      <c r="F251" s="297">
        <v>750</v>
      </c>
      <c r="G251" s="297">
        <v>6</v>
      </c>
    </row>
    <row r="252" spans="1:7">
      <c r="A252" s="296" t="s">
        <v>259</v>
      </c>
      <c r="B252" s="300" t="s">
        <v>263</v>
      </c>
      <c r="C252" s="296" t="s">
        <v>8</v>
      </c>
      <c r="D252" s="298">
        <v>180</v>
      </c>
      <c r="E252" s="299">
        <v>44.99</v>
      </c>
      <c r="F252" s="297">
        <v>750</v>
      </c>
      <c r="G252" s="297">
        <v>6</v>
      </c>
    </row>
    <row r="253" spans="1:7">
      <c r="A253" s="296" t="s">
        <v>259</v>
      </c>
      <c r="B253" s="300" t="s">
        <v>264</v>
      </c>
      <c r="C253" s="296" t="s">
        <v>8</v>
      </c>
      <c r="D253" s="298">
        <v>180</v>
      </c>
      <c r="E253" s="299">
        <v>44.99</v>
      </c>
      <c r="F253" s="297">
        <v>750</v>
      </c>
      <c r="G253" s="297">
        <v>6</v>
      </c>
    </row>
    <row r="254" spans="1:7">
      <c r="A254" s="296" t="s">
        <v>1643</v>
      </c>
      <c r="B254" s="297" t="s">
        <v>1644</v>
      </c>
      <c r="C254" s="296" t="s">
        <v>8</v>
      </c>
      <c r="D254" s="298">
        <v>60</v>
      </c>
      <c r="E254" s="299">
        <v>9.98</v>
      </c>
      <c r="F254" s="297">
        <v>750</v>
      </c>
      <c r="G254" s="297">
        <v>12</v>
      </c>
    </row>
    <row r="255" spans="1:7">
      <c r="A255" s="296" t="s">
        <v>265</v>
      </c>
      <c r="B255" s="297" t="s">
        <v>266</v>
      </c>
      <c r="C255" s="296" t="s">
        <v>37</v>
      </c>
      <c r="D255" s="298">
        <v>901.8</v>
      </c>
      <c r="E255" s="299">
        <v>75.150000000000006</v>
      </c>
      <c r="F255" s="297">
        <v>750</v>
      </c>
      <c r="G255" s="297">
        <v>12</v>
      </c>
    </row>
    <row r="256" spans="1:7">
      <c r="A256" s="296" t="s">
        <v>1466</v>
      </c>
      <c r="B256" s="297" t="s">
        <v>1467</v>
      </c>
      <c r="C256" s="296" t="s">
        <v>8</v>
      </c>
      <c r="D256" s="298">
        <v>90</v>
      </c>
      <c r="E256" s="299">
        <v>14.98</v>
      </c>
      <c r="F256" s="297">
        <v>750</v>
      </c>
      <c r="G256" s="297">
        <v>12</v>
      </c>
    </row>
    <row r="257" spans="1:7">
      <c r="A257" s="296" t="s">
        <v>1466</v>
      </c>
      <c r="B257" s="297" t="s">
        <v>1471</v>
      </c>
      <c r="C257" s="296" t="s">
        <v>8</v>
      </c>
      <c r="D257" s="298">
        <v>90</v>
      </c>
      <c r="E257" s="299">
        <v>14.98</v>
      </c>
      <c r="F257" s="297">
        <v>750</v>
      </c>
      <c r="G257" s="297">
        <v>12</v>
      </c>
    </row>
    <row r="258" spans="1:7">
      <c r="A258" s="296" t="s">
        <v>1466</v>
      </c>
      <c r="B258" s="297" t="s">
        <v>1470</v>
      </c>
      <c r="C258" s="296" t="s">
        <v>8</v>
      </c>
      <c r="D258" s="298">
        <v>78</v>
      </c>
      <c r="E258" s="299">
        <v>12.98</v>
      </c>
      <c r="F258" s="297">
        <v>750</v>
      </c>
      <c r="G258" s="297">
        <v>12</v>
      </c>
    </row>
    <row r="259" spans="1:7">
      <c r="A259" s="296" t="s">
        <v>1466</v>
      </c>
      <c r="B259" s="297" t="s">
        <v>1468</v>
      </c>
      <c r="C259" s="296" t="s">
        <v>8</v>
      </c>
      <c r="D259" s="298">
        <v>78</v>
      </c>
      <c r="E259" s="299">
        <v>12.98</v>
      </c>
      <c r="F259" s="297">
        <v>750</v>
      </c>
      <c r="G259" s="297">
        <v>12</v>
      </c>
    </row>
    <row r="260" spans="1:7">
      <c r="A260" s="296" t="s">
        <v>1466</v>
      </c>
      <c r="B260" s="297" t="s">
        <v>1469</v>
      </c>
      <c r="C260" s="296" t="s">
        <v>8</v>
      </c>
      <c r="D260" s="298">
        <v>78</v>
      </c>
      <c r="E260" s="299">
        <v>12.98</v>
      </c>
      <c r="F260" s="297">
        <v>750</v>
      </c>
      <c r="G260" s="297">
        <v>12</v>
      </c>
    </row>
    <row r="261" spans="1:7">
      <c r="A261" s="296" t="s">
        <v>1466</v>
      </c>
      <c r="B261" s="297" t="s">
        <v>1734</v>
      </c>
      <c r="C261" s="296" t="s">
        <v>8</v>
      </c>
      <c r="D261" s="298">
        <v>102</v>
      </c>
      <c r="E261" s="299">
        <v>14.99</v>
      </c>
      <c r="F261" s="297">
        <v>750</v>
      </c>
      <c r="G261" s="297">
        <v>12</v>
      </c>
    </row>
    <row r="262" spans="1:7">
      <c r="A262" s="296" t="s">
        <v>1466</v>
      </c>
      <c r="B262" s="297" t="s">
        <v>1735</v>
      </c>
      <c r="C262" s="296" t="s">
        <v>8</v>
      </c>
      <c r="D262" s="298">
        <v>160</v>
      </c>
      <c r="E262" s="299">
        <v>19.989999999999998</v>
      </c>
      <c r="F262" s="297">
        <v>750</v>
      </c>
      <c r="G262" s="297">
        <v>12</v>
      </c>
    </row>
    <row r="263" spans="1:7">
      <c r="A263" s="296" t="s">
        <v>1466</v>
      </c>
      <c r="B263" s="297" t="s">
        <v>1736</v>
      </c>
      <c r="C263" s="296" t="s">
        <v>8</v>
      </c>
      <c r="D263" s="298">
        <v>120</v>
      </c>
      <c r="E263" s="299">
        <v>29.99</v>
      </c>
      <c r="F263" s="297">
        <v>750</v>
      </c>
      <c r="G263" s="297">
        <v>6</v>
      </c>
    </row>
    <row r="264" spans="1:7">
      <c r="A264" s="296" t="s">
        <v>1701</v>
      </c>
      <c r="B264" s="297" t="s">
        <v>111</v>
      </c>
      <c r="C264" s="296" t="s">
        <v>8</v>
      </c>
      <c r="D264" s="298">
        <v>24</v>
      </c>
      <c r="E264" s="299">
        <v>3.99</v>
      </c>
      <c r="F264" s="297">
        <v>750</v>
      </c>
      <c r="G264" s="297">
        <v>12</v>
      </c>
    </row>
    <row r="265" spans="1:7">
      <c r="A265" s="296" t="s">
        <v>1701</v>
      </c>
      <c r="B265" s="297" t="s">
        <v>110</v>
      </c>
      <c r="C265" s="296" t="s">
        <v>8</v>
      </c>
      <c r="D265" s="298">
        <v>30</v>
      </c>
      <c r="E265" s="299">
        <v>3.99</v>
      </c>
      <c r="F265" s="297">
        <v>750</v>
      </c>
      <c r="G265" s="297">
        <v>12</v>
      </c>
    </row>
    <row r="266" spans="1:7">
      <c r="A266" s="296" t="s">
        <v>1645</v>
      </c>
      <c r="B266" s="297" t="s">
        <v>1646</v>
      </c>
      <c r="C266" s="296" t="s">
        <v>8</v>
      </c>
      <c r="D266" s="298">
        <v>96</v>
      </c>
      <c r="E266" s="299">
        <v>15.98</v>
      </c>
      <c r="F266" s="297">
        <v>750</v>
      </c>
      <c r="G266" s="297">
        <v>12</v>
      </c>
    </row>
    <row r="267" spans="1:7">
      <c r="A267" s="296" t="s">
        <v>267</v>
      </c>
      <c r="B267" s="297" t="s">
        <v>268</v>
      </c>
      <c r="C267" s="296" t="s">
        <v>8</v>
      </c>
      <c r="D267" s="298">
        <v>78</v>
      </c>
      <c r="E267" s="299">
        <v>12.99</v>
      </c>
      <c r="F267" s="297">
        <v>750</v>
      </c>
      <c r="G267" s="297">
        <v>12</v>
      </c>
    </row>
    <row r="268" spans="1:7">
      <c r="A268" s="296" t="s">
        <v>267</v>
      </c>
      <c r="B268" s="297" t="s">
        <v>269</v>
      </c>
      <c r="C268" s="296" t="s">
        <v>8</v>
      </c>
      <c r="D268" s="298">
        <v>78</v>
      </c>
      <c r="E268" s="299">
        <v>12.99</v>
      </c>
      <c r="F268" s="297">
        <v>750</v>
      </c>
      <c r="G268" s="297">
        <v>12</v>
      </c>
    </row>
    <row r="269" spans="1:7">
      <c r="A269" s="296" t="s">
        <v>267</v>
      </c>
      <c r="B269" s="297" t="s">
        <v>270</v>
      </c>
      <c r="C269" s="296" t="s">
        <v>8</v>
      </c>
      <c r="D269" s="298">
        <v>108</v>
      </c>
      <c r="E269" s="299">
        <v>14.99</v>
      </c>
      <c r="F269" s="297">
        <v>750</v>
      </c>
      <c r="G269" s="297">
        <v>12</v>
      </c>
    </row>
    <row r="270" spans="1:7">
      <c r="A270" s="296" t="s">
        <v>267</v>
      </c>
      <c r="B270" s="297" t="s">
        <v>214</v>
      </c>
      <c r="C270" s="296" t="s">
        <v>8</v>
      </c>
      <c r="D270" s="298">
        <v>108</v>
      </c>
      <c r="E270" s="299">
        <v>14.99</v>
      </c>
      <c r="F270" s="297">
        <v>750</v>
      </c>
      <c r="G270" s="297">
        <v>12</v>
      </c>
    </row>
    <row r="271" spans="1:7">
      <c r="A271" s="296" t="s">
        <v>271</v>
      </c>
      <c r="B271" s="297" t="s">
        <v>107</v>
      </c>
      <c r="C271" s="296" t="s">
        <v>8</v>
      </c>
      <c r="D271" s="298">
        <v>78</v>
      </c>
      <c r="E271" s="299">
        <v>12.99</v>
      </c>
      <c r="F271" s="297">
        <v>750</v>
      </c>
      <c r="G271" s="297">
        <v>12</v>
      </c>
    </row>
    <row r="272" spans="1:7">
      <c r="A272" s="296" t="s">
        <v>272</v>
      </c>
      <c r="B272" s="297" t="s">
        <v>193</v>
      </c>
      <c r="C272" s="296" t="s">
        <v>8</v>
      </c>
      <c r="D272" s="298">
        <v>132</v>
      </c>
      <c r="E272" s="299">
        <v>19.989999999999998</v>
      </c>
      <c r="F272" s="297">
        <v>750</v>
      </c>
      <c r="G272" s="297">
        <v>12</v>
      </c>
    </row>
    <row r="273" spans="1:7">
      <c r="A273" s="296" t="s">
        <v>272</v>
      </c>
      <c r="B273" s="297" t="s">
        <v>192</v>
      </c>
      <c r="C273" s="296" t="s">
        <v>8</v>
      </c>
      <c r="D273" s="298">
        <v>108</v>
      </c>
      <c r="E273" s="299">
        <v>24.99</v>
      </c>
      <c r="F273" s="297">
        <v>750</v>
      </c>
      <c r="G273" s="297">
        <v>12</v>
      </c>
    </row>
    <row r="274" spans="1:7">
      <c r="A274" s="296" t="s">
        <v>1569</v>
      </c>
      <c r="B274" s="297" t="s">
        <v>1570</v>
      </c>
      <c r="C274" s="296" t="s">
        <v>8</v>
      </c>
      <c r="D274" s="298">
        <v>160</v>
      </c>
      <c r="E274" s="299">
        <v>19.98</v>
      </c>
      <c r="F274" s="297">
        <v>750</v>
      </c>
      <c r="G274" s="297">
        <v>12</v>
      </c>
    </row>
    <row r="275" spans="1:7">
      <c r="A275" s="296" t="s">
        <v>1569</v>
      </c>
      <c r="B275" s="297" t="s">
        <v>1570</v>
      </c>
      <c r="C275" s="296">
        <v>2018</v>
      </c>
      <c r="D275" s="298">
        <v>198</v>
      </c>
      <c r="E275" s="299">
        <v>24.98</v>
      </c>
      <c r="F275" s="297">
        <v>750</v>
      </c>
      <c r="G275" s="297">
        <v>12</v>
      </c>
    </row>
    <row r="276" spans="1:7">
      <c r="A276" s="296" t="s">
        <v>273</v>
      </c>
      <c r="B276" s="297" t="s">
        <v>274</v>
      </c>
      <c r="C276" s="296" t="s">
        <v>8</v>
      </c>
      <c r="D276" s="298">
        <v>72</v>
      </c>
      <c r="E276" s="299">
        <v>14.98</v>
      </c>
      <c r="F276" s="297">
        <v>750</v>
      </c>
      <c r="G276" s="297">
        <v>12</v>
      </c>
    </row>
    <row r="277" spans="1:7">
      <c r="A277" s="296" t="s">
        <v>273</v>
      </c>
      <c r="B277" s="297" t="s">
        <v>274</v>
      </c>
      <c r="C277" s="296">
        <v>2021</v>
      </c>
      <c r="D277" s="298">
        <v>90</v>
      </c>
      <c r="E277" s="299">
        <v>14.98</v>
      </c>
      <c r="F277" s="297">
        <v>750</v>
      </c>
      <c r="G277" s="297">
        <v>12</v>
      </c>
    </row>
    <row r="278" spans="1:7">
      <c r="A278" s="296" t="s">
        <v>1472</v>
      </c>
      <c r="B278" s="297" t="s">
        <v>1474</v>
      </c>
      <c r="C278" s="296" t="s">
        <v>8</v>
      </c>
      <c r="D278" s="298">
        <v>60</v>
      </c>
      <c r="E278" s="299">
        <v>9.98</v>
      </c>
      <c r="F278" s="297">
        <v>750</v>
      </c>
      <c r="G278" s="297">
        <v>12</v>
      </c>
    </row>
    <row r="279" spans="1:7">
      <c r="A279" s="296" t="s">
        <v>1472</v>
      </c>
      <c r="B279" s="297" t="s">
        <v>1473</v>
      </c>
      <c r="C279" s="296" t="s">
        <v>8</v>
      </c>
      <c r="D279" s="298">
        <v>48</v>
      </c>
      <c r="E279" s="299">
        <v>11.98</v>
      </c>
      <c r="F279" s="297">
        <v>1500</v>
      </c>
      <c r="G279" s="297">
        <v>6</v>
      </c>
    </row>
    <row r="280" spans="1:7">
      <c r="A280" s="296" t="s">
        <v>275</v>
      </c>
      <c r="B280" s="297" t="s">
        <v>1781</v>
      </c>
      <c r="C280" s="296" t="s">
        <v>8</v>
      </c>
      <c r="D280" s="298">
        <v>360</v>
      </c>
      <c r="E280" s="299">
        <v>49.99</v>
      </c>
      <c r="F280" s="297">
        <v>750</v>
      </c>
      <c r="G280" s="297">
        <v>12</v>
      </c>
    </row>
    <row r="281" spans="1:7">
      <c r="A281" s="296" t="s">
        <v>275</v>
      </c>
      <c r="B281" s="297" t="s">
        <v>1782</v>
      </c>
      <c r="C281" s="296" t="s">
        <v>8</v>
      </c>
      <c r="D281" s="298">
        <v>240</v>
      </c>
      <c r="E281" s="299">
        <v>29.98</v>
      </c>
      <c r="F281" s="297">
        <v>750</v>
      </c>
      <c r="G281" s="297">
        <v>12</v>
      </c>
    </row>
    <row r="282" spans="1:7">
      <c r="A282" s="296" t="s">
        <v>276</v>
      </c>
      <c r="B282" s="297" t="s">
        <v>111</v>
      </c>
      <c r="C282" s="296" t="s">
        <v>8</v>
      </c>
      <c r="D282" s="298">
        <v>72</v>
      </c>
      <c r="E282" s="299">
        <v>9.99</v>
      </c>
      <c r="F282" s="297">
        <v>750</v>
      </c>
      <c r="G282" s="297">
        <v>12</v>
      </c>
    </row>
    <row r="283" spans="1:7">
      <c r="A283" s="296" t="s">
        <v>276</v>
      </c>
      <c r="B283" s="297" t="s">
        <v>277</v>
      </c>
      <c r="C283" s="296" t="s">
        <v>8</v>
      </c>
      <c r="D283" s="298">
        <v>60</v>
      </c>
      <c r="E283" s="299">
        <v>9.99</v>
      </c>
      <c r="F283" s="297">
        <v>750</v>
      </c>
      <c r="G283" s="297">
        <v>12</v>
      </c>
    </row>
    <row r="284" spans="1:7">
      <c r="A284" s="296" t="s">
        <v>1571</v>
      </c>
      <c r="B284" s="297" t="s">
        <v>1572</v>
      </c>
      <c r="C284" s="296" t="s">
        <v>8</v>
      </c>
      <c r="D284" s="298">
        <v>24</v>
      </c>
      <c r="E284" s="299">
        <v>2.99</v>
      </c>
      <c r="F284" s="297">
        <v>750</v>
      </c>
      <c r="G284" s="297">
        <v>12</v>
      </c>
    </row>
    <row r="285" spans="1:7">
      <c r="A285" s="296" t="s">
        <v>278</v>
      </c>
      <c r="B285" s="297" t="s">
        <v>60</v>
      </c>
      <c r="C285" s="296" t="s">
        <v>8</v>
      </c>
      <c r="D285" s="298">
        <v>24</v>
      </c>
      <c r="E285" s="299">
        <v>2.99</v>
      </c>
      <c r="F285" s="297">
        <v>187</v>
      </c>
      <c r="G285" s="297">
        <v>12</v>
      </c>
    </row>
    <row r="286" spans="1:7">
      <c r="A286" s="296" t="s">
        <v>278</v>
      </c>
      <c r="B286" s="297" t="s">
        <v>279</v>
      </c>
      <c r="C286" s="296" t="s">
        <v>8</v>
      </c>
      <c r="D286" s="298">
        <v>24</v>
      </c>
      <c r="E286" s="299">
        <v>2.99</v>
      </c>
      <c r="F286" s="297">
        <v>187</v>
      </c>
      <c r="G286" s="297">
        <v>12</v>
      </c>
    </row>
    <row r="287" spans="1:7">
      <c r="A287" s="296" t="s">
        <v>278</v>
      </c>
      <c r="B287" s="297" t="s">
        <v>279</v>
      </c>
      <c r="C287" s="296" t="s">
        <v>8</v>
      </c>
      <c r="D287" s="298">
        <v>24</v>
      </c>
      <c r="E287" s="299">
        <v>2.99</v>
      </c>
      <c r="F287" s="297">
        <v>187</v>
      </c>
      <c r="G287" s="297">
        <v>20</v>
      </c>
    </row>
    <row r="288" spans="1:7">
      <c r="A288" s="296" t="s">
        <v>278</v>
      </c>
      <c r="B288" s="297" t="s">
        <v>280</v>
      </c>
      <c r="C288" s="296" t="s">
        <v>8</v>
      </c>
      <c r="D288" s="298">
        <v>24</v>
      </c>
      <c r="E288" s="299">
        <v>2.99</v>
      </c>
      <c r="F288" s="297">
        <v>187</v>
      </c>
      <c r="G288" s="297">
        <v>20</v>
      </c>
    </row>
    <row r="289" spans="1:7">
      <c r="A289" s="296" t="s">
        <v>281</v>
      </c>
      <c r="B289" s="297" t="s">
        <v>106</v>
      </c>
      <c r="C289" s="296" t="s">
        <v>8</v>
      </c>
      <c r="D289" s="298">
        <v>160</v>
      </c>
      <c r="E289" s="299">
        <v>160</v>
      </c>
      <c r="F289" s="297" t="s">
        <v>282</v>
      </c>
      <c r="G289" s="297">
        <v>1</v>
      </c>
    </row>
    <row r="290" spans="1:7">
      <c r="A290" s="296" t="s">
        <v>281</v>
      </c>
      <c r="B290" s="297" t="s">
        <v>12</v>
      </c>
      <c r="C290" s="296" t="s">
        <v>8</v>
      </c>
      <c r="D290" s="298">
        <v>160</v>
      </c>
      <c r="E290" s="299">
        <v>160</v>
      </c>
      <c r="F290" s="297" t="s">
        <v>282</v>
      </c>
      <c r="G290" s="297">
        <v>1</v>
      </c>
    </row>
    <row r="291" spans="1:7">
      <c r="A291" s="296" t="s">
        <v>281</v>
      </c>
      <c r="B291" s="297" t="s">
        <v>283</v>
      </c>
      <c r="C291" s="296" t="s">
        <v>8</v>
      </c>
      <c r="D291" s="298">
        <v>160</v>
      </c>
      <c r="E291" s="299">
        <v>160</v>
      </c>
      <c r="F291" s="297" t="s">
        <v>282</v>
      </c>
      <c r="G291" s="297">
        <v>1</v>
      </c>
    </row>
    <row r="292" spans="1:7">
      <c r="A292" s="296" t="s">
        <v>281</v>
      </c>
      <c r="B292" s="297" t="s">
        <v>208</v>
      </c>
      <c r="C292" s="296" t="s">
        <v>8</v>
      </c>
      <c r="D292" s="298">
        <v>160</v>
      </c>
      <c r="E292" s="299">
        <v>160</v>
      </c>
      <c r="F292" s="297" t="s">
        <v>282</v>
      </c>
      <c r="G292" s="297">
        <v>1</v>
      </c>
    </row>
    <row r="293" spans="1:7">
      <c r="A293" s="296" t="s">
        <v>284</v>
      </c>
      <c r="B293" s="297" t="s">
        <v>285</v>
      </c>
      <c r="C293" s="296" t="s">
        <v>8</v>
      </c>
      <c r="D293" s="298">
        <v>90</v>
      </c>
      <c r="E293" s="299">
        <v>14.99</v>
      </c>
      <c r="F293" s="297">
        <v>750</v>
      </c>
      <c r="G293" s="297">
        <v>12</v>
      </c>
    </row>
    <row r="294" spans="1:7">
      <c r="A294" s="296" t="s">
        <v>286</v>
      </c>
      <c r="B294" s="297" t="s">
        <v>287</v>
      </c>
      <c r="C294" s="296" t="s">
        <v>8</v>
      </c>
      <c r="D294" s="298">
        <v>60</v>
      </c>
      <c r="E294" s="299">
        <v>8.98</v>
      </c>
      <c r="F294" s="297">
        <v>750</v>
      </c>
      <c r="G294" s="297">
        <v>12</v>
      </c>
    </row>
    <row r="295" spans="1:7">
      <c r="A295" s="296" t="s">
        <v>288</v>
      </c>
      <c r="B295" s="297" t="s">
        <v>289</v>
      </c>
      <c r="C295" s="296" t="s">
        <v>8</v>
      </c>
      <c r="D295" s="298">
        <v>60</v>
      </c>
      <c r="E295" s="299">
        <v>8.98</v>
      </c>
      <c r="F295" s="297">
        <v>750</v>
      </c>
      <c r="G295" s="297">
        <v>12</v>
      </c>
    </row>
    <row r="296" spans="1:7">
      <c r="A296" s="296" t="s">
        <v>288</v>
      </c>
      <c r="B296" s="297" t="s">
        <v>290</v>
      </c>
      <c r="C296" s="296" t="s">
        <v>8</v>
      </c>
      <c r="D296" s="298">
        <v>60</v>
      </c>
      <c r="E296" s="299">
        <v>8.98</v>
      </c>
      <c r="F296" s="297">
        <v>750</v>
      </c>
      <c r="G296" s="297">
        <v>12</v>
      </c>
    </row>
    <row r="297" spans="1:7">
      <c r="A297" s="296" t="s">
        <v>288</v>
      </c>
      <c r="B297" s="297" t="s">
        <v>291</v>
      </c>
      <c r="C297" s="296" t="s">
        <v>8</v>
      </c>
      <c r="D297" s="298">
        <v>84</v>
      </c>
      <c r="E297" s="299">
        <v>13.98</v>
      </c>
      <c r="F297" s="297">
        <v>750</v>
      </c>
      <c r="G297" s="297">
        <v>12</v>
      </c>
    </row>
    <row r="298" spans="1:7">
      <c r="A298" s="296" t="s">
        <v>292</v>
      </c>
      <c r="B298" s="297" t="s">
        <v>293</v>
      </c>
      <c r="C298" s="296" t="s">
        <v>8</v>
      </c>
      <c r="D298" s="298">
        <v>96</v>
      </c>
      <c r="E298" s="299">
        <v>14.98</v>
      </c>
      <c r="F298" s="297">
        <v>750</v>
      </c>
      <c r="G298" s="297">
        <v>12</v>
      </c>
    </row>
    <row r="299" spans="1:7">
      <c r="A299" s="296" t="s">
        <v>1684</v>
      </c>
      <c r="B299" s="297" t="s">
        <v>137</v>
      </c>
      <c r="C299" s="296" t="s">
        <v>8</v>
      </c>
      <c r="D299" s="302"/>
      <c r="E299" s="297"/>
      <c r="F299" s="297">
        <v>750</v>
      </c>
      <c r="G299" s="297">
        <v>12</v>
      </c>
    </row>
    <row r="300" spans="1:7">
      <c r="A300" s="296" t="s">
        <v>1475</v>
      </c>
      <c r="B300" s="297" t="s">
        <v>1476</v>
      </c>
      <c r="C300" s="296" t="s">
        <v>8</v>
      </c>
      <c r="D300" s="298">
        <v>144</v>
      </c>
      <c r="E300" s="299">
        <v>19.98</v>
      </c>
      <c r="F300" s="297">
        <v>750</v>
      </c>
      <c r="G300" s="297">
        <v>12</v>
      </c>
    </row>
    <row r="301" spans="1:7">
      <c r="A301" s="296" t="s">
        <v>1475</v>
      </c>
      <c r="B301" s="297" t="s">
        <v>1476</v>
      </c>
      <c r="C301" s="296">
        <v>2020</v>
      </c>
      <c r="D301" s="298">
        <v>160</v>
      </c>
      <c r="E301" s="299">
        <v>19.98</v>
      </c>
      <c r="F301" s="297">
        <v>750</v>
      </c>
      <c r="G301" s="297">
        <v>12</v>
      </c>
    </row>
    <row r="302" spans="1:7">
      <c r="A302" s="296" t="s">
        <v>294</v>
      </c>
      <c r="B302" s="297" t="s">
        <v>295</v>
      </c>
      <c r="C302" s="296" t="s">
        <v>8</v>
      </c>
      <c r="D302" s="298">
        <v>144</v>
      </c>
      <c r="E302" s="299">
        <v>17.989999999999998</v>
      </c>
      <c r="F302" s="297">
        <v>750</v>
      </c>
      <c r="G302" s="297">
        <v>12</v>
      </c>
    </row>
    <row r="303" spans="1:7">
      <c r="A303" s="296" t="s">
        <v>294</v>
      </c>
      <c r="B303" s="297" t="s">
        <v>296</v>
      </c>
      <c r="C303" s="296" t="s">
        <v>8</v>
      </c>
      <c r="D303" s="298">
        <v>144</v>
      </c>
      <c r="E303" s="299">
        <v>17.989999999999998</v>
      </c>
      <c r="F303" s="297">
        <v>750</v>
      </c>
      <c r="G303" s="297">
        <v>12</v>
      </c>
    </row>
    <row r="304" spans="1:7">
      <c r="A304" s="296" t="s">
        <v>297</v>
      </c>
      <c r="B304" s="297" t="s">
        <v>111</v>
      </c>
      <c r="C304" s="296" t="s">
        <v>8</v>
      </c>
      <c r="D304" s="298">
        <v>56</v>
      </c>
      <c r="E304" s="299">
        <v>6.99</v>
      </c>
      <c r="F304" s="297">
        <v>750</v>
      </c>
      <c r="G304" s="297">
        <v>12</v>
      </c>
    </row>
    <row r="305" spans="1:7">
      <c r="A305" s="296" t="s">
        <v>297</v>
      </c>
      <c r="B305" s="297" t="s">
        <v>111</v>
      </c>
      <c r="C305" s="296" t="s">
        <v>8</v>
      </c>
      <c r="D305" s="298">
        <v>42</v>
      </c>
      <c r="E305" s="299">
        <v>9.99</v>
      </c>
      <c r="F305" s="297">
        <v>1500</v>
      </c>
      <c r="G305" s="297">
        <v>6</v>
      </c>
    </row>
    <row r="306" spans="1:7">
      <c r="A306" s="296" t="s">
        <v>297</v>
      </c>
      <c r="B306" s="297" t="s">
        <v>12</v>
      </c>
      <c r="C306" s="296" t="s">
        <v>8</v>
      </c>
      <c r="D306" s="298">
        <v>56</v>
      </c>
      <c r="E306" s="299">
        <v>6.99</v>
      </c>
      <c r="F306" s="297">
        <v>750</v>
      </c>
      <c r="G306" s="297">
        <v>12</v>
      </c>
    </row>
    <row r="307" spans="1:7">
      <c r="A307" s="296" t="s">
        <v>297</v>
      </c>
      <c r="B307" s="297" t="s">
        <v>12</v>
      </c>
      <c r="C307" s="296" t="s">
        <v>8</v>
      </c>
      <c r="D307" s="298">
        <v>42</v>
      </c>
      <c r="E307" s="299">
        <v>9.99</v>
      </c>
      <c r="F307" s="297">
        <v>1500</v>
      </c>
      <c r="G307" s="297">
        <v>6</v>
      </c>
    </row>
    <row r="308" spans="1:7">
      <c r="A308" s="296" t="s">
        <v>297</v>
      </c>
      <c r="B308" s="297" t="s">
        <v>106</v>
      </c>
      <c r="C308" s="296" t="s">
        <v>8</v>
      </c>
      <c r="D308" s="298">
        <v>56</v>
      </c>
      <c r="E308" s="299">
        <v>6.99</v>
      </c>
      <c r="F308" s="297">
        <v>750</v>
      </c>
      <c r="G308" s="297">
        <v>12</v>
      </c>
    </row>
    <row r="309" spans="1:7">
      <c r="A309" s="296" t="s">
        <v>297</v>
      </c>
      <c r="B309" s="297" t="s">
        <v>106</v>
      </c>
      <c r="C309" s="296" t="s">
        <v>8</v>
      </c>
      <c r="D309" s="298">
        <v>42</v>
      </c>
      <c r="E309" s="299">
        <v>9.99</v>
      </c>
      <c r="F309" s="297">
        <v>1500</v>
      </c>
      <c r="G309" s="297">
        <v>6</v>
      </c>
    </row>
    <row r="310" spans="1:7">
      <c r="A310" s="296" t="s">
        <v>297</v>
      </c>
      <c r="B310" s="297" t="s">
        <v>298</v>
      </c>
      <c r="C310" s="296" t="s">
        <v>8</v>
      </c>
      <c r="D310" s="298">
        <v>56</v>
      </c>
      <c r="E310" s="299">
        <v>6.99</v>
      </c>
      <c r="F310" s="297">
        <v>750</v>
      </c>
      <c r="G310" s="297">
        <v>12</v>
      </c>
    </row>
    <row r="311" spans="1:7">
      <c r="A311" s="296" t="s">
        <v>297</v>
      </c>
      <c r="B311" s="297" t="s">
        <v>298</v>
      </c>
      <c r="C311" s="296" t="s">
        <v>8</v>
      </c>
      <c r="D311" s="298">
        <v>42</v>
      </c>
      <c r="E311" s="299">
        <v>9.99</v>
      </c>
      <c r="F311" s="297">
        <v>1500</v>
      </c>
      <c r="G311" s="297">
        <v>6</v>
      </c>
    </row>
    <row r="312" spans="1:7">
      <c r="A312" s="296" t="s">
        <v>297</v>
      </c>
      <c r="B312" s="297" t="s">
        <v>20</v>
      </c>
      <c r="C312" s="296" t="s">
        <v>8</v>
      </c>
      <c r="D312" s="298">
        <v>56</v>
      </c>
      <c r="E312" s="299">
        <v>6.99</v>
      </c>
      <c r="F312" s="297">
        <v>750</v>
      </c>
      <c r="G312" s="297">
        <v>12</v>
      </c>
    </row>
    <row r="313" spans="1:7">
      <c r="A313" s="296" t="s">
        <v>297</v>
      </c>
      <c r="B313" s="297" t="s">
        <v>20</v>
      </c>
      <c r="C313" s="296" t="s">
        <v>8</v>
      </c>
      <c r="D313" s="298">
        <v>42</v>
      </c>
      <c r="E313" s="299">
        <v>9.99</v>
      </c>
      <c r="F313" s="297">
        <v>1500</v>
      </c>
      <c r="G313" s="297">
        <v>6</v>
      </c>
    </row>
    <row r="314" spans="1:7">
      <c r="A314" s="296" t="s">
        <v>297</v>
      </c>
      <c r="B314" s="297" t="s">
        <v>11</v>
      </c>
      <c r="C314" s="296" t="s">
        <v>8</v>
      </c>
      <c r="D314" s="298">
        <v>56</v>
      </c>
      <c r="E314" s="299">
        <v>6.99</v>
      </c>
      <c r="F314" s="297">
        <v>750</v>
      </c>
      <c r="G314" s="297">
        <v>12</v>
      </c>
    </row>
    <row r="315" spans="1:7">
      <c r="A315" s="296" t="s">
        <v>297</v>
      </c>
      <c r="B315" s="297" t="s">
        <v>11</v>
      </c>
      <c r="C315" s="296" t="s">
        <v>8</v>
      </c>
      <c r="D315" s="298">
        <v>42</v>
      </c>
      <c r="E315" s="299">
        <v>9.99</v>
      </c>
      <c r="F315" s="297">
        <v>1500</v>
      </c>
      <c r="G315" s="297">
        <v>6</v>
      </c>
    </row>
    <row r="316" spans="1:7">
      <c r="A316" s="296" t="s">
        <v>297</v>
      </c>
      <c r="B316" s="297" t="s">
        <v>289</v>
      </c>
      <c r="C316" s="296" t="s">
        <v>8</v>
      </c>
      <c r="D316" s="298">
        <v>56</v>
      </c>
      <c r="E316" s="299">
        <v>6.99</v>
      </c>
      <c r="F316" s="297">
        <v>750</v>
      </c>
      <c r="G316" s="297">
        <v>12</v>
      </c>
    </row>
    <row r="317" spans="1:7">
      <c r="A317" s="296" t="s">
        <v>297</v>
      </c>
      <c r="B317" s="297" t="s">
        <v>289</v>
      </c>
      <c r="C317" s="296" t="s">
        <v>8</v>
      </c>
      <c r="D317" s="298">
        <v>42</v>
      </c>
      <c r="E317" s="299">
        <v>9.99</v>
      </c>
      <c r="F317" s="297">
        <v>1500</v>
      </c>
      <c r="G317" s="297">
        <v>6</v>
      </c>
    </row>
    <row r="318" spans="1:7">
      <c r="A318" s="296" t="s">
        <v>1746</v>
      </c>
      <c r="B318" s="297" t="s">
        <v>106</v>
      </c>
      <c r="C318" s="296" t="s">
        <v>8</v>
      </c>
      <c r="D318" s="298">
        <v>99</v>
      </c>
      <c r="E318" s="299">
        <v>12.99</v>
      </c>
      <c r="F318" s="297">
        <v>750</v>
      </c>
      <c r="G318" s="297">
        <v>12</v>
      </c>
    </row>
    <row r="319" spans="1:7">
      <c r="A319" s="296" t="s">
        <v>1454</v>
      </c>
      <c r="B319" s="297" t="s">
        <v>1783</v>
      </c>
      <c r="C319" s="296" t="s">
        <v>8</v>
      </c>
      <c r="D319" s="298">
        <v>102</v>
      </c>
      <c r="E319" s="299">
        <v>16.98</v>
      </c>
      <c r="F319" s="297">
        <v>750</v>
      </c>
      <c r="G319" s="297">
        <v>12</v>
      </c>
    </row>
    <row r="320" spans="1:7">
      <c r="A320" s="296" t="s">
        <v>1784</v>
      </c>
      <c r="B320" s="297" t="s">
        <v>20</v>
      </c>
      <c r="C320" s="296" t="s">
        <v>8</v>
      </c>
      <c r="D320" s="298">
        <v>39</v>
      </c>
      <c r="E320" s="299">
        <v>12.98</v>
      </c>
      <c r="F320" s="297">
        <v>750</v>
      </c>
      <c r="G320" s="297">
        <v>6</v>
      </c>
    </row>
    <row r="321" spans="1:7">
      <c r="A321" s="296" t="s">
        <v>1785</v>
      </c>
      <c r="B321" s="297" t="s">
        <v>1786</v>
      </c>
      <c r="C321" s="296" t="s">
        <v>8</v>
      </c>
      <c r="D321" s="298">
        <v>90</v>
      </c>
      <c r="E321" s="299">
        <v>14.98</v>
      </c>
      <c r="F321" s="297">
        <v>750</v>
      </c>
      <c r="G321" s="297">
        <v>12</v>
      </c>
    </row>
    <row r="322" spans="1:7">
      <c r="A322" s="296" t="s">
        <v>1787</v>
      </c>
      <c r="B322" s="297" t="s">
        <v>1788</v>
      </c>
      <c r="C322" s="296" t="s">
        <v>8</v>
      </c>
      <c r="D322" s="298">
        <v>90</v>
      </c>
      <c r="E322" s="299">
        <v>14.98</v>
      </c>
      <c r="F322" s="297">
        <v>750</v>
      </c>
      <c r="G322" s="297">
        <v>12</v>
      </c>
    </row>
    <row r="323" spans="1:7">
      <c r="A323" s="296" t="s">
        <v>1789</v>
      </c>
      <c r="B323" s="297" t="s">
        <v>1790</v>
      </c>
      <c r="C323" s="296" t="s">
        <v>8</v>
      </c>
      <c r="D323" s="298">
        <v>120</v>
      </c>
      <c r="E323" s="299">
        <v>19.98</v>
      </c>
      <c r="F323" s="297">
        <v>750</v>
      </c>
      <c r="G323" s="297">
        <v>12</v>
      </c>
    </row>
    <row r="324" spans="1:7">
      <c r="A324" s="296" t="s">
        <v>1791</v>
      </c>
      <c r="B324" s="297" t="s">
        <v>1792</v>
      </c>
      <c r="C324" s="296" t="s">
        <v>8</v>
      </c>
      <c r="D324" s="298">
        <v>240</v>
      </c>
      <c r="E324" s="299">
        <v>29.98</v>
      </c>
      <c r="F324" s="297">
        <v>750</v>
      </c>
      <c r="G324" s="297">
        <v>12</v>
      </c>
    </row>
    <row r="325" spans="1:7">
      <c r="A325" s="296" t="s">
        <v>1793</v>
      </c>
      <c r="B325" s="297" t="s">
        <v>14</v>
      </c>
      <c r="C325" s="296" t="s">
        <v>8</v>
      </c>
      <c r="D325" s="298">
        <v>300</v>
      </c>
      <c r="E325" s="299">
        <v>39.979999999999997</v>
      </c>
      <c r="F325" s="297">
        <v>750</v>
      </c>
      <c r="G325" s="297">
        <v>12</v>
      </c>
    </row>
    <row r="326" spans="1:7">
      <c r="A326" s="296" t="s">
        <v>1794</v>
      </c>
      <c r="B326" s="297" t="s">
        <v>14</v>
      </c>
      <c r="C326" s="296" t="s">
        <v>8</v>
      </c>
      <c r="D326" s="298">
        <v>360</v>
      </c>
      <c r="E326" s="299">
        <v>49.98</v>
      </c>
      <c r="F326" s="297">
        <v>750</v>
      </c>
      <c r="G326" s="297">
        <v>12</v>
      </c>
    </row>
    <row r="327" spans="1:7">
      <c r="A327" s="296" t="s">
        <v>1795</v>
      </c>
      <c r="B327" s="297" t="s">
        <v>1796</v>
      </c>
      <c r="C327" s="296" t="s">
        <v>8</v>
      </c>
      <c r="D327" s="298">
        <v>108</v>
      </c>
      <c r="E327" s="299">
        <v>14.98</v>
      </c>
      <c r="F327" s="297">
        <v>750</v>
      </c>
      <c r="G327" s="297">
        <v>12</v>
      </c>
    </row>
    <row r="328" spans="1:7">
      <c r="A328" s="296" t="s">
        <v>1795</v>
      </c>
      <c r="B328" s="297" t="s">
        <v>1797</v>
      </c>
      <c r="C328" s="296" t="s">
        <v>8</v>
      </c>
      <c r="D328" s="298">
        <v>120</v>
      </c>
      <c r="E328" s="299">
        <v>16.98</v>
      </c>
      <c r="F328" s="297">
        <v>750</v>
      </c>
      <c r="G328" s="297">
        <v>12</v>
      </c>
    </row>
    <row r="329" spans="1:7">
      <c r="A329" s="296" t="s">
        <v>1798</v>
      </c>
      <c r="B329" s="297" t="s">
        <v>14</v>
      </c>
      <c r="C329" s="296" t="s">
        <v>8</v>
      </c>
      <c r="D329" s="298">
        <v>360</v>
      </c>
      <c r="E329" s="299">
        <v>49.98</v>
      </c>
      <c r="F329" s="297">
        <v>750</v>
      </c>
      <c r="G329" s="297">
        <v>12</v>
      </c>
    </row>
    <row r="330" spans="1:7">
      <c r="A330" s="296" t="s">
        <v>1799</v>
      </c>
      <c r="B330" s="297" t="s">
        <v>1800</v>
      </c>
      <c r="C330" s="296" t="s">
        <v>8</v>
      </c>
      <c r="D330" s="298">
        <v>72</v>
      </c>
      <c r="E330" s="299">
        <v>9.98</v>
      </c>
      <c r="F330" s="297">
        <v>750</v>
      </c>
      <c r="G330" s="297">
        <v>12</v>
      </c>
    </row>
    <row r="331" spans="1:7">
      <c r="A331" s="296" t="s">
        <v>1801</v>
      </c>
      <c r="B331" s="297" t="s">
        <v>583</v>
      </c>
      <c r="C331" s="296" t="s">
        <v>8</v>
      </c>
      <c r="D331" s="298">
        <v>96</v>
      </c>
      <c r="E331" s="299">
        <v>15.98</v>
      </c>
      <c r="F331" s="297">
        <v>750</v>
      </c>
      <c r="G331" s="297">
        <v>12</v>
      </c>
    </row>
    <row r="332" spans="1:7">
      <c r="A332" s="296" t="s">
        <v>1801</v>
      </c>
      <c r="B332" s="297" t="s">
        <v>1802</v>
      </c>
      <c r="C332" s="296" t="s">
        <v>8</v>
      </c>
      <c r="D332" s="298">
        <v>96</v>
      </c>
      <c r="E332" s="299">
        <v>15.98</v>
      </c>
      <c r="F332" s="297">
        <v>750</v>
      </c>
      <c r="G332" s="297">
        <v>12</v>
      </c>
    </row>
    <row r="333" spans="1:7">
      <c r="A333" s="296" t="s">
        <v>1803</v>
      </c>
      <c r="B333" s="297" t="s">
        <v>1804</v>
      </c>
      <c r="C333" s="296" t="s">
        <v>8</v>
      </c>
      <c r="D333" s="298">
        <v>96</v>
      </c>
      <c r="E333" s="299">
        <v>14.98</v>
      </c>
      <c r="F333" s="297">
        <v>750</v>
      </c>
      <c r="G333" s="297">
        <v>12</v>
      </c>
    </row>
    <row r="334" spans="1:7">
      <c r="A334" s="296" t="s">
        <v>1466</v>
      </c>
      <c r="B334" s="297" t="s">
        <v>1805</v>
      </c>
      <c r="C334" s="296" t="s">
        <v>8</v>
      </c>
      <c r="D334" s="298">
        <v>90</v>
      </c>
      <c r="E334" s="299">
        <v>14.98</v>
      </c>
      <c r="F334" s="297">
        <v>750</v>
      </c>
      <c r="G334" s="297">
        <v>12</v>
      </c>
    </row>
    <row r="335" spans="1:7">
      <c r="A335" s="296" t="s">
        <v>1466</v>
      </c>
      <c r="B335" s="297" t="s">
        <v>1806</v>
      </c>
      <c r="C335" s="296" t="s">
        <v>8</v>
      </c>
      <c r="D335" s="298">
        <v>90</v>
      </c>
      <c r="E335" s="299">
        <v>14.98</v>
      </c>
      <c r="F335" s="297">
        <v>750</v>
      </c>
      <c r="G335" s="297">
        <v>12</v>
      </c>
    </row>
    <row r="336" spans="1:7">
      <c r="A336" s="296" t="s">
        <v>1466</v>
      </c>
      <c r="B336" s="297" t="s">
        <v>1807</v>
      </c>
      <c r="C336" s="296" t="s">
        <v>8</v>
      </c>
      <c r="D336" s="298">
        <v>120</v>
      </c>
      <c r="E336" s="299">
        <v>16.98</v>
      </c>
      <c r="F336" s="297">
        <v>750</v>
      </c>
      <c r="G336" s="297">
        <v>12</v>
      </c>
    </row>
    <row r="337" spans="1:7">
      <c r="A337" s="296" t="s">
        <v>1461</v>
      </c>
      <c r="B337" s="297" t="s">
        <v>1808</v>
      </c>
      <c r="C337" s="296" t="s">
        <v>8</v>
      </c>
      <c r="D337" s="298">
        <v>90</v>
      </c>
      <c r="E337" s="299">
        <v>14.98</v>
      </c>
      <c r="F337" s="297">
        <v>750</v>
      </c>
      <c r="G337" s="297">
        <v>12</v>
      </c>
    </row>
    <row r="338" spans="1:7">
      <c r="A338" s="296" t="s">
        <v>1809</v>
      </c>
      <c r="B338" s="297" t="s">
        <v>65</v>
      </c>
      <c r="C338" s="296" t="s">
        <v>8</v>
      </c>
      <c r="D338" s="298">
        <v>240</v>
      </c>
      <c r="E338" s="299">
        <v>29.98</v>
      </c>
      <c r="F338" s="297">
        <v>750</v>
      </c>
      <c r="G338" s="297">
        <v>12</v>
      </c>
    </row>
    <row r="339" spans="1:7">
      <c r="A339" s="296" t="s">
        <v>1898</v>
      </c>
      <c r="B339" s="297" t="s">
        <v>1899</v>
      </c>
      <c r="C339" s="296" t="s">
        <v>8</v>
      </c>
      <c r="D339" s="298">
        <v>96</v>
      </c>
      <c r="E339" s="299">
        <v>15.98</v>
      </c>
      <c r="F339" s="297">
        <v>750</v>
      </c>
      <c r="G339" s="297">
        <v>12</v>
      </c>
    </row>
    <row r="340" spans="1:7">
      <c r="A340" s="296" t="s">
        <v>1461</v>
      </c>
      <c r="B340" s="297" t="s">
        <v>108</v>
      </c>
      <c r="C340" s="296" t="s">
        <v>8</v>
      </c>
      <c r="D340" s="298">
        <v>96</v>
      </c>
      <c r="E340" s="299">
        <v>14.98</v>
      </c>
      <c r="F340" s="297">
        <v>750</v>
      </c>
      <c r="G340" s="297">
        <v>12</v>
      </c>
    </row>
    <row r="341" spans="1:7">
      <c r="A341" s="296" t="s">
        <v>1900</v>
      </c>
      <c r="B341" s="297" t="s">
        <v>106</v>
      </c>
      <c r="C341" s="296" t="s">
        <v>8</v>
      </c>
      <c r="D341" s="298">
        <v>96</v>
      </c>
      <c r="E341" s="299">
        <v>14.98</v>
      </c>
      <c r="F341" s="297">
        <v>750</v>
      </c>
      <c r="G341" s="297">
        <v>12</v>
      </c>
    </row>
    <row r="342" spans="1:7">
      <c r="A342" s="296" t="s">
        <v>1900</v>
      </c>
      <c r="B342" s="297" t="s">
        <v>11</v>
      </c>
      <c r="C342" s="296" t="s">
        <v>8</v>
      </c>
      <c r="D342" s="298">
        <v>96</v>
      </c>
      <c r="E342" s="299">
        <v>14.98</v>
      </c>
      <c r="F342" s="297">
        <v>750</v>
      </c>
      <c r="G342" s="297">
        <v>12</v>
      </c>
    </row>
    <row r="343" spans="1:7">
      <c r="A343" s="296" t="s">
        <v>1901</v>
      </c>
      <c r="B343" s="297" t="s">
        <v>188</v>
      </c>
      <c r="C343" s="296" t="s">
        <v>8</v>
      </c>
      <c r="D343" s="298">
        <v>132</v>
      </c>
      <c r="E343" s="299">
        <v>22</v>
      </c>
      <c r="F343" s="297">
        <v>750</v>
      </c>
      <c r="G343" s="297">
        <v>6</v>
      </c>
    </row>
    <row r="344" spans="1:7">
      <c r="A344" s="296" t="s">
        <v>1901</v>
      </c>
      <c r="B344" s="297" t="s">
        <v>188</v>
      </c>
      <c r="C344" s="296" t="s">
        <v>8</v>
      </c>
      <c r="D344" s="298">
        <v>156</v>
      </c>
      <c r="E344" s="299">
        <v>13</v>
      </c>
      <c r="F344" s="297">
        <v>375</v>
      </c>
      <c r="G344" s="297">
        <v>12</v>
      </c>
    </row>
    <row r="345" spans="1:7">
      <c r="A345" s="296" t="s">
        <v>1953</v>
      </c>
      <c r="B345" s="297" t="s">
        <v>516</v>
      </c>
      <c r="C345" s="296" t="s">
        <v>8</v>
      </c>
      <c r="D345" s="298">
        <v>78</v>
      </c>
      <c r="E345" s="299">
        <v>9.99</v>
      </c>
      <c r="F345" s="297">
        <v>750</v>
      </c>
      <c r="G345" s="297">
        <v>12</v>
      </c>
    </row>
    <row r="346" spans="1:7">
      <c r="A346" s="296" t="s">
        <v>1953</v>
      </c>
      <c r="B346" s="297" t="s">
        <v>107</v>
      </c>
      <c r="C346" s="296" t="s">
        <v>8</v>
      </c>
      <c r="D346" s="298">
        <v>78</v>
      </c>
      <c r="E346" s="299">
        <v>9.99</v>
      </c>
      <c r="F346" s="297">
        <v>750</v>
      </c>
      <c r="G346" s="297">
        <v>12</v>
      </c>
    </row>
    <row r="347" spans="1:7">
      <c r="A347" s="296" t="s">
        <v>1954</v>
      </c>
      <c r="B347" s="297" t="s">
        <v>1955</v>
      </c>
      <c r="C347" s="296" t="s">
        <v>8</v>
      </c>
      <c r="D347" s="298">
        <v>150</v>
      </c>
      <c r="E347" s="299">
        <v>19.989999999999998</v>
      </c>
      <c r="F347" s="297">
        <v>750</v>
      </c>
      <c r="G347" s="297">
        <v>12</v>
      </c>
    </row>
    <row r="348" spans="1:7">
      <c r="A348" s="296" t="s">
        <v>1956</v>
      </c>
      <c r="B348" s="297" t="s">
        <v>1957</v>
      </c>
      <c r="C348" s="296" t="s">
        <v>8</v>
      </c>
      <c r="D348" s="298">
        <v>160</v>
      </c>
      <c r="E348" s="299">
        <v>19.989999999999998</v>
      </c>
      <c r="F348" s="297">
        <v>750</v>
      </c>
      <c r="G348" s="297">
        <v>12</v>
      </c>
    </row>
    <row r="349" spans="1:7">
      <c r="A349" s="296" t="s">
        <v>1958</v>
      </c>
      <c r="B349" s="297" t="s">
        <v>1959</v>
      </c>
      <c r="C349" s="296" t="s">
        <v>8</v>
      </c>
      <c r="D349" s="298">
        <v>96</v>
      </c>
      <c r="E349" s="299">
        <v>14.99</v>
      </c>
      <c r="F349" s="297">
        <v>750</v>
      </c>
      <c r="G349" s="297">
        <v>12</v>
      </c>
    </row>
    <row r="350" spans="1:7">
      <c r="A350" s="296" t="s">
        <v>1475</v>
      </c>
      <c r="B350" s="297" t="s">
        <v>1960</v>
      </c>
      <c r="C350" s="296" t="s">
        <v>8</v>
      </c>
      <c r="D350" s="298">
        <v>160</v>
      </c>
      <c r="E350" s="299">
        <v>19.98</v>
      </c>
      <c r="F350" s="297">
        <v>750</v>
      </c>
      <c r="G350" s="297">
        <v>12</v>
      </c>
    </row>
    <row r="351" spans="1:7">
      <c r="A351" s="296" t="s">
        <v>1961</v>
      </c>
      <c r="B351" s="297" t="s">
        <v>1962</v>
      </c>
      <c r="C351" s="296" t="s">
        <v>8</v>
      </c>
      <c r="D351" s="298">
        <v>72</v>
      </c>
      <c r="E351" s="299">
        <v>9.99</v>
      </c>
      <c r="F351" s="297">
        <v>750</v>
      </c>
      <c r="G351" s="297">
        <v>12</v>
      </c>
    </row>
    <row r="352" spans="1:7">
      <c r="A352" s="296" t="s">
        <v>1963</v>
      </c>
      <c r="B352" s="297" t="s">
        <v>516</v>
      </c>
      <c r="C352" s="296" t="s">
        <v>8</v>
      </c>
      <c r="D352" s="298">
        <v>90</v>
      </c>
      <c r="E352" s="299">
        <v>14.99</v>
      </c>
      <c r="F352" s="297">
        <v>750</v>
      </c>
      <c r="G352" s="297">
        <v>12</v>
      </c>
    </row>
    <row r="353" spans="1:7">
      <c r="A353" s="296" t="s">
        <v>1963</v>
      </c>
      <c r="B353" s="297" t="s">
        <v>107</v>
      </c>
      <c r="C353" s="296" t="s">
        <v>8</v>
      </c>
      <c r="D353" s="298">
        <v>90</v>
      </c>
      <c r="E353" s="299">
        <v>14.99</v>
      </c>
      <c r="F353" s="297">
        <v>750</v>
      </c>
      <c r="G353" s="297">
        <v>12</v>
      </c>
    </row>
    <row r="354" spans="1:7">
      <c r="A354" s="296" t="s">
        <v>1964</v>
      </c>
      <c r="B354" s="297" t="s">
        <v>1965</v>
      </c>
      <c r="C354" s="296" t="s">
        <v>8</v>
      </c>
      <c r="D354" s="298">
        <v>90</v>
      </c>
      <c r="E354" s="299">
        <v>14.99</v>
      </c>
      <c r="F354" s="297">
        <v>750</v>
      </c>
      <c r="G354" s="297">
        <v>12</v>
      </c>
    </row>
    <row r="355" spans="1:7">
      <c r="A355" s="296" t="s">
        <v>126</v>
      </c>
      <c r="B355" s="297" t="s">
        <v>1966</v>
      </c>
      <c r="C355" s="296" t="s">
        <v>8</v>
      </c>
      <c r="D355" s="298">
        <v>72</v>
      </c>
      <c r="E355" s="299">
        <v>11.98</v>
      </c>
      <c r="F355" s="297">
        <v>750</v>
      </c>
      <c r="G355" s="297">
        <v>12</v>
      </c>
    </row>
    <row r="356" spans="1:7">
      <c r="A356" s="296" t="s">
        <v>1967</v>
      </c>
      <c r="B356" s="297" t="s">
        <v>1968</v>
      </c>
      <c r="C356" s="296" t="s">
        <v>8</v>
      </c>
      <c r="D356" s="298">
        <v>102</v>
      </c>
      <c r="E356" s="299">
        <v>16.98</v>
      </c>
      <c r="F356" s="297">
        <v>750</v>
      </c>
      <c r="G356" s="297">
        <v>12</v>
      </c>
    </row>
    <row r="357" spans="1:7">
      <c r="A357" s="296" t="s">
        <v>207</v>
      </c>
      <c r="B357" s="297" t="s">
        <v>1969</v>
      </c>
      <c r="C357" s="296" t="s">
        <v>8</v>
      </c>
      <c r="D357" s="298">
        <v>108</v>
      </c>
      <c r="E357" s="299">
        <v>14.98</v>
      </c>
      <c r="F357" s="297">
        <v>750</v>
      </c>
      <c r="G357" s="297">
        <v>12</v>
      </c>
    </row>
    <row r="358" spans="1:7">
      <c r="A358" s="296" t="s">
        <v>1970</v>
      </c>
      <c r="B358" s="297" t="s">
        <v>1971</v>
      </c>
      <c r="C358" s="296" t="s">
        <v>8</v>
      </c>
      <c r="D358" s="298">
        <v>240</v>
      </c>
      <c r="E358" s="299">
        <v>29.98</v>
      </c>
      <c r="F358" s="297">
        <v>750</v>
      </c>
      <c r="G358" s="297">
        <v>12</v>
      </c>
    </row>
    <row r="359" spans="1:7">
      <c r="A359" s="296" t="s">
        <v>1972</v>
      </c>
      <c r="B359" s="297" t="s">
        <v>1973</v>
      </c>
      <c r="C359" s="296" t="s">
        <v>8</v>
      </c>
      <c r="D359" s="298">
        <v>120</v>
      </c>
      <c r="E359" s="299">
        <v>16.98</v>
      </c>
      <c r="F359" s="297">
        <v>750</v>
      </c>
      <c r="G359" s="297">
        <v>12</v>
      </c>
    </row>
    <row r="360" spans="1:7">
      <c r="A360" s="296" t="s">
        <v>1974</v>
      </c>
      <c r="B360" s="297" t="s">
        <v>1968</v>
      </c>
      <c r="C360" s="296" t="s">
        <v>8</v>
      </c>
      <c r="D360" s="298">
        <v>132</v>
      </c>
      <c r="E360" s="299">
        <v>17.98</v>
      </c>
      <c r="F360" s="297">
        <v>750</v>
      </c>
      <c r="G360" s="297">
        <v>12</v>
      </c>
    </row>
    <row r="361" spans="1:7">
      <c r="A361" s="296" t="s">
        <v>1975</v>
      </c>
      <c r="B361" s="297" t="s">
        <v>257</v>
      </c>
      <c r="C361" s="296" t="s">
        <v>8</v>
      </c>
      <c r="D361" s="298">
        <v>90</v>
      </c>
      <c r="E361" s="299">
        <v>12.99</v>
      </c>
      <c r="F361" s="297">
        <v>750</v>
      </c>
      <c r="G361" s="297">
        <v>12</v>
      </c>
    </row>
    <row r="362" spans="1:7">
      <c r="A362" s="296" t="s">
        <v>139</v>
      </c>
      <c r="B362" s="297" t="s">
        <v>1976</v>
      </c>
      <c r="C362" s="296" t="s">
        <v>8</v>
      </c>
      <c r="D362" s="298">
        <v>144</v>
      </c>
      <c r="E362" s="299">
        <v>19.98</v>
      </c>
      <c r="F362" s="297">
        <v>750</v>
      </c>
      <c r="G362" s="297">
        <v>12</v>
      </c>
    </row>
  </sheetData>
  <printOptions gridLines="1"/>
  <pageMargins left="0.7" right="0.7" top="0.75" bottom="0.75" header="0.3" footer="0.3"/>
  <pageSetup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63"/>
  <sheetViews>
    <sheetView topLeftCell="A131" zoomScale="70" zoomScaleNormal="70" workbookViewId="0">
      <selection activeCell="F8" sqref="F8"/>
    </sheetView>
  </sheetViews>
  <sheetFormatPr defaultColWidth="10.59765625" defaultRowHeight="15"/>
  <cols>
    <col min="1" max="1" width="11" style="74" customWidth="1"/>
    <col min="2" max="2" width="68.296875" style="74" bestFit="1" customWidth="1"/>
    <col min="3" max="3" width="11.59765625" style="74" customWidth="1"/>
    <col min="4" max="4" width="12.59765625" style="74" customWidth="1"/>
    <col min="5" max="16384" width="10.59765625" style="74"/>
  </cols>
  <sheetData>
    <row r="1" spans="1:9" s="133" customFormat="1" ht="17.45" hidden="1" customHeight="1">
      <c r="A1" s="71"/>
      <c r="B1" s="72"/>
      <c r="C1" s="73"/>
      <c r="D1" s="73"/>
    </row>
    <row r="2" spans="1:9">
      <c r="A2" s="136"/>
      <c r="B2" s="136"/>
      <c r="C2" s="294" t="s">
        <v>1562</v>
      </c>
      <c r="D2" s="294"/>
    </row>
    <row r="3" spans="1:9" ht="36">
      <c r="A3" s="137" t="s">
        <v>881</v>
      </c>
      <c r="B3" s="138" t="s">
        <v>882</v>
      </c>
      <c r="C3" s="139" t="s">
        <v>883</v>
      </c>
      <c r="D3" s="139" t="s">
        <v>884</v>
      </c>
    </row>
    <row r="4" spans="1:9" ht="18.75">
      <c r="A4" s="137" t="s">
        <v>885</v>
      </c>
      <c r="B4" s="140" t="s">
        <v>886</v>
      </c>
      <c r="C4" s="141">
        <v>23</v>
      </c>
      <c r="D4" s="141">
        <f>C4*12</f>
        <v>276</v>
      </c>
    </row>
    <row r="5" spans="1:9" ht="18.75">
      <c r="A5" s="137" t="s">
        <v>887</v>
      </c>
      <c r="B5" s="140" t="s">
        <v>888</v>
      </c>
      <c r="C5" s="141">
        <f>D5/12</f>
        <v>10</v>
      </c>
      <c r="D5" s="141">
        <v>120</v>
      </c>
    </row>
    <row r="6" spans="1:9" ht="14.25" customHeight="1">
      <c r="A6" s="137" t="s">
        <v>889</v>
      </c>
      <c r="B6" s="140" t="s">
        <v>890</v>
      </c>
      <c r="C6" s="141">
        <v>11.5</v>
      </c>
      <c r="D6" s="141">
        <v>138</v>
      </c>
    </row>
    <row r="7" spans="1:9" ht="18.75">
      <c r="A7" s="137" t="s">
        <v>891</v>
      </c>
      <c r="B7" s="142" t="s">
        <v>1436</v>
      </c>
      <c r="C7" s="143">
        <f t="shared" ref="C7:C14" si="0">D7/12</f>
        <v>8.6666666666666661</v>
      </c>
      <c r="D7" s="143">
        <v>104</v>
      </c>
    </row>
    <row r="8" spans="1:9" ht="26.25" customHeight="1">
      <c r="A8" s="144" t="s">
        <v>892</v>
      </c>
      <c r="B8" s="140" t="s">
        <v>1437</v>
      </c>
      <c r="C8" s="141">
        <f t="shared" si="0"/>
        <v>14</v>
      </c>
      <c r="D8" s="141">
        <v>168</v>
      </c>
    </row>
    <row r="9" spans="1:9" ht="18.75">
      <c r="A9" s="137" t="s">
        <v>893</v>
      </c>
      <c r="B9" s="140" t="s">
        <v>1438</v>
      </c>
      <c r="C9" s="141">
        <f t="shared" si="0"/>
        <v>12.666666666666666</v>
      </c>
      <c r="D9" s="145">
        <v>152</v>
      </c>
    </row>
    <row r="10" spans="1:9" ht="18.75">
      <c r="A10" s="137"/>
      <c r="B10" s="140" t="s">
        <v>1113</v>
      </c>
      <c r="C10" s="141">
        <v>5</v>
      </c>
      <c r="D10" s="145">
        <f>C10*12</f>
        <v>60</v>
      </c>
    </row>
    <row r="11" spans="1:9" ht="31.5">
      <c r="A11" s="144" t="s">
        <v>894</v>
      </c>
      <c r="B11" s="140" t="s">
        <v>895</v>
      </c>
      <c r="C11" s="141">
        <f t="shared" si="0"/>
        <v>12.666666666666666</v>
      </c>
      <c r="D11" s="145">
        <v>152</v>
      </c>
    </row>
    <row r="12" spans="1:9" ht="18.600000000000001" customHeight="1">
      <c r="A12" s="137" t="s">
        <v>896</v>
      </c>
      <c r="B12" s="146" t="s">
        <v>1439</v>
      </c>
      <c r="C12" s="143">
        <f t="shared" si="0"/>
        <v>17.333333333333332</v>
      </c>
      <c r="D12" s="143">
        <v>208</v>
      </c>
    </row>
    <row r="13" spans="1:9" ht="18.75">
      <c r="A13" s="137" t="s">
        <v>1353</v>
      </c>
      <c r="B13" s="146" t="s">
        <v>1440</v>
      </c>
      <c r="C13" s="143">
        <v>16</v>
      </c>
      <c r="D13" s="143">
        <f>C13*12</f>
        <v>192</v>
      </c>
      <c r="I13" s="134"/>
    </row>
    <row r="14" spans="1:9" ht="18.75">
      <c r="A14" s="137" t="s">
        <v>897</v>
      </c>
      <c r="B14" s="146" t="s">
        <v>1441</v>
      </c>
      <c r="C14" s="141">
        <f t="shared" si="0"/>
        <v>37</v>
      </c>
      <c r="D14" s="141">
        <v>444</v>
      </c>
    </row>
    <row r="15" spans="1:9" ht="18.75">
      <c r="A15" s="137" t="s">
        <v>898</v>
      </c>
      <c r="B15" s="147" t="s">
        <v>899</v>
      </c>
      <c r="C15" s="148">
        <v>18</v>
      </c>
      <c r="D15" s="148">
        <f>C15*6</f>
        <v>108</v>
      </c>
    </row>
    <row r="16" spans="1:9" ht="18.75">
      <c r="A16" s="137" t="s">
        <v>900</v>
      </c>
      <c r="B16" s="147" t="s">
        <v>901</v>
      </c>
      <c r="C16" s="148">
        <f>D16/6</f>
        <v>21.333333333333332</v>
      </c>
      <c r="D16" s="148">
        <v>128</v>
      </c>
    </row>
    <row r="17" spans="1:4" ht="18.75">
      <c r="A17" s="137" t="s">
        <v>902</v>
      </c>
      <c r="B17" s="149" t="s">
        <v>903</v>
      </c>
      <c r="C17" s="148">
        <f>D17/12</f>
        <v>12.666666666666666</v>
      </c>
      <c r="D17" s="150">
        <v>152</v>
      </c>
    </row>
    <row r="18" spans="1:4" ht="18.75">
      <c r="A18" s="137" t="s">
        <v>904</v>
      </c>
      <c r="B18" s="149" t="s">
        <v>905</v>
      </c>
      <c r="C18" s="148">
        <v>14</v>
      </c>
      <c r="D18" s="150">
        <f>C18*12</f>
        <v>168</v>
      </c>
    </row>
    <row r="19" spans="1:4" ht="18.75">
      <c r="A19" s="137" t="s">
        <v>906</v>
      </c>
      <c r="B19" s="149" t="s">
        <v>907</v>
      </c>
      <c r="C19" s="148">
        <f>D19/12</f>
        <v>10</v>
      </c>
      <c r="D19" s="150">
        <v>120</v>
      </c>
    </row>
    <row r="20" spans="1:4" ht="18.75">
      <c r="A20" s="137" t="s">
        <v>908</v>
      </c>
      <c r="B20" s="149" t="s">
        <v>909</v>
      </c>
      <c r="C20" s="148">
        <v>12</v>
      </c>
      <c r="D20" s="150">
        <f>C20*12</f>
        <v>144</v>
      </c>
    </row>
    <row r="21" spans="1:4" ht="18.75">
      <c r="A21" s="137" t="s">
        <v>910</v>
      </c>
      <c r="B21" s="151" t="s">
        <v>1442</v>
      </c>
      <c r="C21" s="148">
        <v>12</v>
      </c>
      <c r="D21" s="150">
        <f>C21*12</f>
        <v>144</v>
      </c>
    </row>
    <row r="22" spans="1:4" ht="18.75">
      <c r="A22" s="137" t="s">
        <v>911</v>
      </c>
      <c r="B22" s="151" t="s">
        <v>912</v>
      </c>
      <c r="C22" s="148">
        <f>D22/12</f>
        <v>15.333333333333334</v>
      </c>
      <c r="D22" s="150">
        <v>184</v>
      </c>
    </row>
    <row r="23" spans="1:4" ht="18.75">
      <c r="A23" s="137" t="s">
        <v>913</v>
      </c>
      <c r="B23" s="151" t="s">
        <v>1443</v>
      </c>
      <c r="C23" s="148">
        <f>D23/12</f>
        <v>11.333333333333334</v>
      </c>
      <c r="D23" s="150">
        <v>136</v>
      </c>
    </row>
    <row r="24" spans="1:4" ht="18.75">
      <c r="A24" s="137" t="s">
        <v>914</v>
      </c>
      <c r="B24" s="151" t="s">
        <v>915</v>
      </c>
      <c r="C24" s="148">
        <v>12</v>
      </c>
      <c r="D24" s="150">
        <f>C24*12</f>
        <v>144</v>
      </c>
    </row>
    <row r="25" spans="1:4" ht="18.75">
      <c r="A25" s="152" t="s">
        <v>916</v>
      </c>
      <c r="B25" s="149" t="s">
        <v>917</v>
      </c>
      <c r="C25" s="153">
        <f>D25/12</f>
        <v>9.3333333333333339</v>
      </c>
      <c r="D25" s="154">
        <v>112</v>
      </c>
    </row>
    <row r="26" spans="1:4" ht="18.75">
      <c r="A26" s="152" t="s">
        <v>918</v>
      </c>
      <c r="B26" s="149" t="s">
        <v>919</v>
      </c>
      <c r="C26" s="153">
        <f>D26/12</f>
        <v>11.333333333333334</v>
      </c>
      <c r="D26" s="154">
        <f>144-8</f>
        <v>136</v>
      </c>
    </row>
    <row r="27" spans="1:4" ht="18.75">
      <c r="A27" s="152" t="s">
        <v>920</v>
      </c>
      <c r="B27" s="149" t="s">
        <v>921</v>
      </c>
      <c r="C27" s="153">
        <f>D27/12</f>
        <v>16.333333333333332</v>
      </c>
      <c r="D27" s="154">
        <f>204-8</f>
        <v>196</v>
      </c>
    </row>
    <row r="28" spans="1:4" ht="18.75">
      <c r="A28" s="152" t="s">
        <v>922</v>
      </c>
      <c r="B28" s="149" t="s">
        <v>923</v>
      </c>
      <c r="C28" s="153">
        <v>20</v>
      </c>
      <c r="D28" s="154">
        <v>240</v>
      </c>
    </row>
    <row r="29" spans="1:4" ht="18.75">
      <c r="A29" s="152" t="s">
        <v>924</v>
      </c>
      <c r="B29" s="149" t="s">
        <v>925</v>
      </c>
      <c r="C29" s="153">
        <f>D29/12</f>
        <v>30</v>
      </c>
      <c r="D29" s="154">
        <v>360</v>
      </c>
    </row>
    <row r="30" spans="1:4" ht="18.75">
      <c r="A30" s="152" t="s">
        <v>926</v>
      </c>
      <c r="B30" s="155" t="s">
        <v>927</v>
      </c>
      <c r="C30" s="153">
        <v>10</v>
      </c>
      <c r="D30" s="154">
        <f>C30*12</f>
        <v>120</v>
      </c>
    </row>
    <row r="31" spans="1:4" ht="18.75">
      <c r="A31" s="152" t="s">
        <v>928</v>
      </c>
      <c r="B31" s="149" t="s">
        <v>929</v>
      </c>
      <c r="C31" s="153">
        <f>D31/12</f>
        <v>13</v>
      </c>
      <c r="D31" s="154">
        <v>156</v>
      </c>
    </row>
    <row r="32" spans="1:4" ht="18.75">
      <c r="A32" s="152" t="s">
        <v>930</v>
      </c>
      <c r="B32" s="149" t="s">
        <v>1550</v>
      </c>
      <c r="C32" s="153">
        <f t="shared" ref="C32:C36" si="1">D32/12</f>
        <v>13.333333333333334</v>
      </c>
      <c r="D32" s="154">
        <v>160</v>
      </c>
    </row>
    <row r="33" spans="1:4" ht="18.75">
      <c r="A33" s="152" t="s">
        <v>931</v>
      </c>
      <c r="B33" s="149" t="s">
        <v>932</v>
      </c>
      <c r="C33" s="153">
        <f t="shared" si="1"/>
        <v>14</v>
      </c>
      <c r="D33" s="154">
        <v>168</v>
      </c>
    </row>
    <row r="34" spans="1:4" ht="18.75">
      <c r="A34" s="152" t="s">
        <v>933</v>
      </c>
      <c r="B34" s="156" t="s">
        <v>934</v>
      </c>
      <c r="C34" s="154">
        <f t="shared" si="1"/>
        <v>27</v>
      </c>
      <c r="D34" s="154">
        <v>324</v>
      </c>
    </row>
    <row r="35" spans="1:4" ht="18.75">
      <c r="A35" s="152" t="s">
        <v>935</v>
      </c>
      <c r="B35" s="156" t="s">
        <v>936</v>
      </c>
      <c r="C35" s="154">
        <f t="shared" si="1"/>
        <v>12</v>
      </c>
      <c r="D35" s="154">
        <v>144</v>
      </c>
    </row>
    <row r="36" spans="1:4" ht="18.75">
      <c r="A36" s="152" t="s">
        <v>937</v>
      </c>
      <c r="B36" s="157" t="s">
        <v>938</v>
      </c>
      <c r="C36" s="154">
        <f t="shared" si="1"/>
        <v>13</v>
      </c>
      <c r="D36" s="154">
        <v>156</v>
      </c>
    </row>
    <row r="37" spans="1:4">
      <c r="A37" s="158" t="s">
        <v>939</v>
      </c>
      <c r="B37" s="159" t="s">
        <v>940</v>
      </c>
      <c r="C37" s="160">
        <f>D37/12</f>
        <v>14</v>
      </c>
      <c r="D37" s="160">
        <v>168</v>
      </c>
    </row>
    <row r="38" spans="1:4">
      <c r="A38" s="152" t="s">
        <v>941</v>
      </c>
      <c r="B38" s="159" t="s">
        <v>942</v>
      </c>
      <c r="C38" s="161">
        <f>D38/12</f>
        <v>12.666666666666666</v>
      </c>
      <c r="D38" s="161">
        <v>152</v>
      </c>
    </row>
    <row r="39" spans="1:4">
      <c r="A39" s="152" t="s">
        <v>943</v>
      </c>
      <c r="B39" s="159" t="s">
        <v>944</v>
      </c>
      <c r="C39" s="161">
        <v>8</v>
      </c>
      <c r="D39" s="161">
        <f>C39*12</f>
        <v>96</v>
      </c>
    </row>
    <row r="40" spans="1:4" ht="15.75">
      <c r="A40" s="152" t="s">
        <v>945</v>
      </c>
      <c r="B40" s="159" t="s">
        <v>946</v>
      </c>
      <c r="C40" s="161">
        <f>D40/12</f>
        <v>11.333333333333334</v>
      </c>
      <c r="D40" s="161">
        <v>136</v>
      </c>
    </row>
    <row r="41" spans="1:4">
      <c r="A41" s="152" t="s">
        <v>947</v>
      </c>
      <c r="B41" s="159" t="s">
        <v>948</v>
      </c>
      <c r="C41" s="161">
        <v>11.33</v>
      </c>
      <c r="D41" s="161">
        <v>136</v>
      </c>
    </row>
    <row r="42" spans="1:4">
      <c r="A42" s="152" t="s">
        <v>949</v>
      </c>
      <c r="B42" s="159" t="s">
        <v>950</v>
      </c>
      <c r="C42" s="161">
        <v>18</v>
      </c>
      <c r="D42" s="161">
        <f>C42*12</f>
        <v>216</v>
      </c>
    </row>
    <row r="43" spans="1:4">
      <c r="A43" s="152" t="s">
        <v>951</v>
      </c>
      <c r="B43" s="162" t="s">
        <v>952</v>
      </c>
      <c r="C43" s="160">
        <f>D43/12</f>
        <v>22</v>
      </c>
      <c r="D43" s="160">
        <v>264</v>
      </c>
    </row>
    <row r="44" spans="1:4">
      <c r="A44" s="152" t="s">
        <v>953</v>
      </c>
      <c r="B44" s="159" t="s">
        <v>954</v>
      </c>
      <c r="C44" s="161">
        <f>D44/12</f>
        <v>34.666666666666664</v>
      </c>
      <c r="D44" s="161">
        <v>416</v>
      </c>
    </row>
    <row r="45" spans="1:4" ht="18.75">
      <c r="A45" s="152" t="s">
        <v>955</v>
      </c>
      <c r="B45" s="163" t="s">
        <v>956</v>
      </c>
      <c r="C45" s="161">
        <v>20</v>
      </c>
      <c r="D45" s="161">
        <f>C45*12</f>
        <v>240</v>
      </c>
    </row>
    <row r="46" spans="1:4" ht="18.75">
      <c r="A46" s="152" t="s">
        <v>957</v>
      </c>
      <c r="B46" s="163" t="s">
        <v>958</v>
      </c>
      <c r="C46" s="161">
        <v>24.66</v>
      </c>
      <c r="D46" s="161">
        <v>296</v>
      </c>
    </row>
    <row r="47" spans="1:4" ht="18.75">
      <c r="A47" s="152" t="s">
        <v>959</v>
      </c>
      <c r="B47" s="163" t="s">
        <v>960</v>
      </c>
      <c r="C47" s="161">
        <f>D47/12</f>
        <v>18.666666666666668</v>
      </c>
      <c r="D47" s="161">
        <v>224</v>
      </c>
    </row>
    <row r="48" spans="1:4">
      <c r="A48" s="152" t="s">
        <v>961</v>
      </c>
      <c r="B48" s="159" t="s">
        <v>962</v>
      </c>
      <c r="C48" s="161">
        <f t="shared" ref="C48:C52" si="2">D48/12</f>
        <v>44.166666666666664</v>
      </c>
      <c r="D48" s="161">
        <v>530</v>
      </c>
    </row>
    <row r="49" spans="1:4">
      <c r="A49" s="152" t="s">
        <v>963</v>
      </c>
      <c r="B49" s="159" t="s">
        <v>964</v>
      </c>
      <c r="C49" s="161">
        <f t="shared" si="2"/>
        <v>44.166666666666664</v>
      </c>
      <c r="D49" s="161">
        <v>530</v>
      </c>
    </row>
    <row r="50" spans="1:4">
      <c r="A50" s="152" t="s">
        <v>965</v>
      </c>
      <c r="B50" s="164" t="s">
        <v>966</v>
      </c>
      <c r="C50" s="161">
        <f t="shared" si="2"/>
        <v>44.166666666666664</v>
      </c>
      <c r="D50" s="161">
        <v>530</v>
      </c>
    </row>
    <row r="51" spans="1:4">
      <c r="A51" s="152" t="s">
        <v>967</v>
      </c>
      <c r="B51" s="159" t="s">
        <v>968</v>
      </c>
      <c r="C51" s="161">
        <f t="shared" si="2"/>
        <v>35.833333333333336</v>
      </c>
      <c r="D51" s="161">
        <v>430</v>
      </c>
    </row>
    <row r="52" spans="1:4" ht="15.75">
      <c r="A52" s="152" t="s">
        <v>969</v>
      </c>
      <c r="B52" s="159" t="s">
        <v>970</v>
      </c>
      <c r="C52" s="161">
        <f t="shared" si="2"/>
        <v>18</v>
      </c>
      <c r="D52" s="161">
        <v>216</v>
      </c>
    </row>
    <row r="53" spans="1:4">
      <c r="A53" s="152" t="s">
        <v>971</v>
      </c>
      <c r="B53" s="159" t="s">
        <v>972</v>
      </c>
      <c r="C53" s="160">
        <f>D53/12</f>
        <v>10</v>
      </c>
      <c r="D53" s="160">
        <v>120</v>
      </c>
    </row>
    <row r="54" spans="1:4">
      <c r="A54" s="152" t="s">
        <v>973</v>
      </c>
      <c r="B54" s="159" t="s">
        <v>974</v>
      </c>
      <c r="C54" s="160">
        <f>D54/12</f>
        <v>12</v>
      </c>
      <c r="D54" s="160">
        <v>144</v>
      </c>
    </row>
    <row r="55" spans="1:4">
      <c r="A55" s="152" t="s">
        <v>975</v>
      </c>
      <c r="B55" s="159" t="s">
        <v>976</v>
      </c>
      <c r="C55" s="160">
        <v>17</v>
      </c>
      <c r="D55" s="160">
        <v>204</v>
      </c>
    </row>
    <row r="56" spans="1:4">
      <c r="A56" s="152" t="s">
        <v>977</v>
      </c>
      <c r="B56" s="159" t="s">
        <v>978</v>
      </c>
      <c r="C56" s="165">
        <f>D56/6</f>
        <v>18</v>
      </c>
      <c r="D56" s="165">
        <v>108</v>
      </c>
    </row>
    <row r="57" spans="1:4">
      <c r="A57" s="152" t="s">
        <v>979</v>
      </c>
      <c r="B57" s="159" t="s">
        <v>980</v>
      </c>
      <c r="C57" s="165">
        <f>D57/12</f>
        <v>10.833333333333334</v>
      </c>
      <c r="D57" s="165">
        <v>130</v>
      </c>
    </row>
    <row r="58" spans="1:4" ht="18.75">
      <c r="A58" s="152" t="s">
        <v>981</v>
      </c>
      <c r="B58" s="157" t="s">
        <v>982</v>
      </c>
      <c r="C58" s="165">
        <f>D58/12</f>
        <v>7</v>
      </c>
      <c r="D58" s="165">
        <v>84</v>
      </c>
    </row>
    <row r="59" spans="1:4" ht="18.75">
      <c r="A59" s="152" t="s">
        <v>983</v>
      </c>
      <c r="B59" s="157" t="s">
        <v>984</v>
      </c>
      <c r="C59" s="165">
        <v>6.33</v>
      </c>
      <c r="D59" s="165">
        <f>C59*12</f>
        <v>75.960000000000008</v>
      </c>
    </row>
    <row r="60" spans="1:4">
      <c r="A60" s="152" t="s">
        <v>985</v>
      </c>
      <c r="B60" s="159" t="s">
        <v>986</v>
      </c>
      <c r="C60" s="165">
        <f>D60/12</f>
        <v>10</v>
      </c>
      <c r="D60" s="165">
        <v>120</v>
      </c>
    </row>
    <row r="61" spans="1:4">
      <c r="A61" s="152" t="s">
        <v>987</v>
      </c>
      <c r="B61" s="166" t="s">
        <v>988</v>
      </c>
      <c r="C61" s="167">
        <f>D61/12</f>
        <v>12</v>
      </c>
      <c r="D61" s="168">
        <v>144</v>
      </c>
    </row>
    <row r="62" spans="1:4">
      <c r="A62" s="152" t="s">
        <v>989</v>
      </c>
      <c r="B62" s="152" t="s">
        <v>1140</v>
      </c>
      <c r="C62" s="165">
        <v>6</v>
      </c>
      <c r="D62" s="165">
        <f>C62*12</f>
        <v>72</v>
      </c>
    </row>
    <row r="63" spans="1:4">
      <c r="A63" s="152" t="s">
        <v>990</v>
      </c>
      <c r="B63" s="152" t="s">
        <v>991</v>
      </c>
      <c r="C63" s="165">
        <v>5</v>
      </c>
      <c r="D63" s="165">
        <f>C63*12</f>
        <v>60</v>
      </c>
    </row>
    <row r="64" spans="1:4">
      <c r="A64" s="152" t="s">
        <v>992</v>
      </c>
      <c r="B64" s="152" t="s">
        <v>993</v>
      </c>
      <c r="C64" s="165">
        <f t="shared" ref="C64:C69" si="3">D64/12</f>
        <v>27</v>
      </c>
      <c r="D64" s="152">
        <v>324</v>
      </c>
    </row>
    <row r="65" spans="1:4">
      <c r="A65" s="152" t="s">
        <v>994</v>
      </c>
      <c r="B65" s="152" t="s">
        <v>995</v>
      </c>
      <c r="C65" s="165">
        <f t="shared" si="3"/>
        <v>40</v>
      </c>
      <c r="D65" s="165">
        <v>480</v>
      </c>
    </row>
    <row r="66" spans="1:4" ht="18.75">
      <c r="A66" s="137" t="s">
        <v>996</v>
      </c>
      <c r="B66" s="169" t="s">
        <v>1354</v>
      </c>
      <c r="C66" s="148">
        <v>8</v>
      </c>
      <c r="D66" s="150">
        <f>C66*12</f>
        <v>96</v>
      </c>
    </row>
    <row r="67" spans="1:4">
      <c r="A67" s="137" t="s">
        <v>997</v>
      </c>
      <c r="B67" s="170" t="s">
        <v>998</v>
      </c>
      <c r="C67" s="171">
        <f t="shared" si="3"/>
        <v>12</v>
      </c>
      <c r="D67" s="168">
        <v>144</v>
      </c>
    </row>
    <row r="68" spans="1:4">
      <c r="A68" s="137" t="s">
        <v>999</v>
      </c>
      <c r="B68" s="170" t="s">
        <v>1000</v>
      </c>
      <c r="C68" s="171">
        <f t="shared" si="3"/>
        <v>10.666666666666666</v>
      </c>
      <c r="D68" s="171">
        <v>128</v>
      </c>
    </row>
    <row r="69" spans="1:4" ht="18.75">
      <c r="A69" s="137" t="s">
        <v>1001</v>
      </c>
      <c r="B69" s="146" t="s">
        <v>1002</v>
      </c>
      <c r="C69" s="171">
        <f t="shared" si="3"/>
        <v>11.333333333333334</v>
      </c>
      <c r="D69" s="172">
        <v>136</v>
      </c>
    </row>
    <row r="70" spans="1:4">
      <c r="A70" s="137" t="s">
        <v>1003</v>
      </c>
      <c r="B70" s="170" t="s">
        <v>1004</v>
      </c>
      <c r="C70" s="171">
        <v>23</v>
      </c>
      <c r="D70" s="171">
        <f>C70*12</f>
        <v>276</v>
      </c>
    </row>
    <row r="71" spans="1:4">
      <c r="A71" s="137" t="s">
        <v>1005</v>
      </c>
      <c r="B71" s="170" t="s">
        <v>1006</v>
      </c>
      <c r="C71" s="171">
        <v>23</v>
      </c>
      <c r="D71" s="171">
        <f>C71*12</f>
        <v>276</v>
      </c>
    </row>
    <row r="72" spans="1:4" ht="18.75">
      <c r="A72" s="173" t="s">
        <v>1007</v>
      </c>
      <c r="B72" s="174" t="s">
        <v>1008</v>
      </c>
      <c r="C72" s="171">
        <v>6</v>
      </c>
      <c r="D72" s="171">
        <f>C72*12</f>
        <v>72</v>
      </c>
    </row>
    <row r="73" spans="1:4" ht="18.75">
      <c r="A73" s="137" t="s">
        <v>1009</v>
      </c>
      <c r="B73" s="149" t="s">
        <v>1010</v>
      </c>
      <c r="C73" s="148">
        <v>20</v>
      </c>
      <c r="D73" s="150">
        <f t="shared" ref="D73:D74" si="4">C73*12</f>
        <v>240</v>
      </c>
    </row>
    <row r="74" spans="1:4">
      <c r="A74" s="137" t="s">
        <v>1011</v>
      </c>
      <c r="B74" s="137" t="s">
        <v>1012</v>
      </c>
      <c r="C74" s="171">
        <v>9</v>
      </c>
      <c r="D74" s="171">
        <f t="shared" si="4"/>
        <v>108</v>
      </c>
    </row>
    <row r="75" spans="1:4" ht="18.75">
      <c r="A75" s="152" t="s">
        <v>1013</v>
      </c>
      <c r="B75" s="157" t="s">
        <v>1014</v>
      </c>
      <c r="C75" s="171">
        <f>D75/12</f>
        <v>18.666666666666668</v>
      </c>
      <c r="D75" s="171">
        <v>224</v>
      </c>
    </row>
    <row r="76" spans="1:4">
      <c r="A76" s="137" t="s">
        <v>1015</v>
      </c>
      <c r="B76" s="159" t="s">
        <v>1016</v>
      </c>
      <c r="C76" s="171">
        <f>D76/12</f>
        <v>10.666666666666666</v>
      </c>
      <c r="D76" s="171">
        <v>128</v>
      </c>
    </row>
    <row r="77" spans="1:4">
      <c r="A77" s="173" t="s">
        <v>1017</v>
      </c>
      <c r="B77" s="137" t="s">
        <v>1018</v>
      </c>
      <c r="C77" s="171">
        <f>D77/12</f>
        <v>19.333333333333332</v>
      </c>
      <c r="D77" s="171">
        <f>240-8</f>
        <v>232</v>
      </c>
    </row>
    <row r="78" spans="1:4">
      <c r="A78" s="173" t="s">
        <v>1019</v>
      </c>
      <c r="B78" s="137" t="s">
        <v>1020</v>
      </c>
      <c r="C78" s="175">
        <v>24.67</v>
      </c>
      <c r="D78" s="175">
        <f t="shared" ref="D78" si="5">C78*12</f>
        <v>296.04000000000002</v>
      </c>
    </row>
    <row r="79" spans="1:4">
      <c r="A79" s="173" t="s">
        <v>1021</v>
      </c>
      <c r="B79" s="137" t="s">
        <v>1022</v>
      </c>
      <c r="C79" s="175">
        <f>D79/12</f>
        <v>26.666666666666668</v>
      </c>
      <c r="D79" s="175">
        <v>320</v>
      </c>
    </row>
    <row r="80" spans="1:4" ht="15.75">
      <c r="A80" s="173" t="s">
        <v>1023</v>
      </c>
      <c r="B80" s="176" t="s">
        <v>1024</v>
      </c>
      <c r="C80" s="177">
        <v>6.66</v>
      </c>
      <c r="D80" s="178">
        <f>C80*12</f>
        <v>79.92</v>
      </c>
    </row>
    <row r="81" spans="1:4" ht="15.75">
      <c r="A81" s="173" t="s">
        <v>1025</v>
      </c>
      <c r="B81" s="176" t="s">
        <v>1026</v>
      </c>
      <c r="C81" s="177">
        <v>6</v>
      </c>
      <c r="D81" s="178">
        <f>C81*12</f>
        <v>72</v>
      </c>
    </row>
    <row r="82" spans="1:4" ht="15.75">
      <c r="A82" s="173" t="s">
        <v>1027</v>
      </c>
      <c r="B82" s="176" t="s">
        <v>1028</v>
      </c>
      <c r="C82" s="177">
        <f t="shared" ref="C82:C83" si="6">D82/12</f>
        <v>17.333333333333332</v>
      </c>
      <c r="D82" s="178">
        <v>208</v>
      </c>
    </row>
    <row r="83" spans="1:4" ht="15.75">
      <c r="A83" s="173" t="s">
        <v>1029</v>
      </c>
      <c r="B83" s="137" t="s">
        <v>1030</v>
      </c>
      <c r="C83" s="177">
        <f t="shared" si="6"/>
        <v>12.333333333333334</v>
      </c>
      <c r="D83" s="178">
        <v>148</v>
      </c>
    </row>
    <row r="84" spans="1:4" ht="15.75">
      <c r="A84" s="173" t="s">
        <v>1031</v>
      </c>
      <c r="B84" s="137" t="s">
        <v>1355</v>
      </c>
      <c r="C84" s="177">
        <v>12</v>
      </c>
      <c r="D84" s="178">
        <f>C84*12</f>
        <v>144</v>
      </c>
    </row>
    <row r="85" spans="1:4">
      <c r="A85" s="173" t="s">
        <v>1032</v>
      </c>
      <c r="B85" s="159" t="s">
        <v>1033</v>
      </c>
      <c r="C85" s="175">
        <f>D85/12</f>
        <v>10</v>
      </c>
      <c r="D85" s="175">
        <v>120</v>
      </c>
    </row>
    <row r="86" spans="1:4" ht="18.75">
      <c r="A86" s="173" t="s">
        <v>1034</v>
      </c>
      <c r="B86" s="163" t="s">
        <v>1035</v>
      </c>
      <c r="C86" s="175">
        <v>22</v>
      </c>
      <c r="D86" s="175">
        <f>C86*12</f>
        <v>264</v>
      </c>
    </row>
    <row r="87" spans="1:4">
      <c r="A87" s="173" t="s">
        <v>1036</v>
      </c>
      <c r="B87" s="166" t="s">
        <v>1141</v>
      </c>
      <c r="C87" s="167">
        <f>D87/12</f>
        <v>9.3333333333333339</v>
      </c>
      <c r="D87" s="179">
        <f>120-8</f>
        <v>112</v>
      </c>
    </row>
    <row r="88" spans="1:4">
      <c r="A88" s="173" t="s">
        <v>1037</v>
      </c>
      <c r="B88" s="137" t="s">
        <v>1038</v>
      </c>
      <c r="C88" s="175">
        <f>D88/12</f>
        <v>9</v>
      </c>
      <c r="D88" s="175">
        <v>108</v>
      </c>
    </row>
    <row r="89" spans="1:4" ht="15.75">
      <c r="A89" s="137" t="s">
        <v>1039</v>
      </c>
      <c r="B89" s="180" t="s">
        <v>1040</v>
      </c>
      <c r="C89" s="181">
        <f>D89/12</f>
        <v>13.333333333333334</v>
      </c>
      <c r="D89" s="182">
        <v>160</v>
      </c>
    </row>
    <row r="90" spans="1:4">
      <c r="A90" s="173"/>
      <c r="B90" s="159" t="s">
        <v>1041</v>
      </c>
      <c r="C90" s="175">
        <f>D90/12</f>
        <v>44.166666666666664</v>
      </c>
      <c r="D90" s="175">
        <v>530</v>
      </c>
    </row>
    <row r="91" spans="1:4">
      <c r="A91" s="173"/>
      <c r="B91" s="137" t="s">
        <v>1042</v>
      </c>
      <c r="C91" s="175">
        <f>D91/12</f>
        <v>73.333333333333329</v>
      </c>
      <c r="D91" s="175">
        <v>880</v>
      </c>
    </row>
    <row r="92" spans="1:4">
      <c r="A92" s="173" t="s">
        <v>1043</v>
      </c>
      <c r="B92" s="183" t="s">
        <v>1044</v>
      </c>
      <c r="C92" s="175">
        <v>17</v>
      </c>
      <c r="D92" s="184">
        <f>C92*12</f>
        <v>204</v>
      </c>
    </row>
    <row r="93" spans="1:4">
      <c r="A93" s="173" t="s">
        <v>1356</v>
      </c>
      <c r="B93" s="137" t="s">
        <v>1045</v>
      </c>
      <c r="C93" s="175">
        <v>20</v>
      </c>
      <c r="D93" s="175">
        <v>240</v>
      </c>
    </row>
    <row r="94" spans="1:4">
      <c r="A94" s="173"/>
      <c r="B94" s="137" t="s">
        <v>1046</v>
      </c>
      <c r="C94" s="175">
        <v>50</v>
      </c>
      <c r="D94" s="184">
        <f>C94*12</f>
        <v>600</v>
      </c>
    </row>
    <row r="95" spans="1:4">
      <c r="A95" s="137" t="s">
        <v>1047</v>
      </c>
      <c r="B95" s="137" t="s">
        <v>1048</v>
      </c>
      <c r="C95" s="175">
        <f>D95/12</f>
        <v>5.333333333333333</v>
      </c>
      <c r="D95" s="184">
        <v>64</v>
      </c>
    </row>
    <row r="96" spans="1:4">
      <c r="A96" s="173" t="s">
        <v>1049</v>
      </c>
      <c r="B96" s="185" t="s">
        <v>1050</v>
      </c>
      <c r="C96" s="175">
        <f>D96/12</f>
        <v>13.666666666666666</v>
      </c>
      <c r="D96" s="184">
        <v>164</v>
      </c>
    </row>
    <row r="97" spans="1:4">
      <c r="A97" s="152" t="s">
        <v>1051</v>
      </c>
      <c r="B97" s="159" t="s">
        <v>1142</v>
      </c>
      <c r="C97" s="186">
        <f>D97/12</f>
        <v>10.666666666666666</v>
      </c>
      <c r="D97" s="186">
        <v>128</v>
      </c>
    </row>
    <row r="98" spans="1:4" ht="18.75">
      <c r="A98" s="152" t="s">
        <v>1052</v>
      </c>
      <c r="B98" s="187" t="s">
        <v>1053</v>
      </c>
      <c r="C98" s="175">
        <v>10.5</v>
      </c>
      <c r="D98" s="175">
        <f>C98*12</f>
        <v>126</v>
      </c>
    </row>
    <row r="99" spans="1:4">
      <c r="A99" s="137" t="s">
        <v>1054</v>
      </c>
      <c r="B99" s="152" t="s">
        <v>1055</v>
      </c>
      <c r="C99" s="175">
        <v>10</v>
      </c>
      <c r="D99" s="175">
        <f>C99*12</f>
        <v>120</v>
      </c>
    </row>
    <row r="100" spans="1:4">
      <c r="A100" s="173" t="s">
        <v>1056</v>
      </c>
      <c r="B100" s="188" t="s">
        <v>1057</v>
      </c>
      <c r="C100" s="175">
        <f>D100/12</f>
        <v>13.333333333333334</v>
      </c>
      <c r="D100" s="175">
        <v>160</v>
      </c>
    </row>
    <row r="101" spans="1:4">
      <c r="A101" s="137" t="s">
        <v>1058</v>
      </c>
      <c r="B101" s="189" t="s">
        <v>1059</v>
      </c>
      <c r="C101" s="175">
        <v>14</v>
      </c>
      <c r="D101" s="175">
        <v>168</v>
      </c>
    </row>
    <row r="102" spans="1:4">
      <c r="A102" s="137" t="s">
        <v>1060</v>
      </c>
      <c r="B102" s="137" t="s">
        <v>1061</v>
      </c>
      <c r="C102" s="175">
        <f t="shared" ref="C102:C113" si="7">D102/12</f>
        <v>12.666666666666666</v>
      </c>
      <c r="D102" s="175">
        <v>152</v>
      </c>
    </row>
    <row r="103" spans="1:4">
      <c r="A103" s="137" t="s">
        <v>1357</v>
      </c>
      <c r="B103" s="137" t="s">
        <v>1358</v>
      </c>
      <c r="C103" s="175">
        <f t="shared" si="7"/>
        <v>11.333333333333334</v>
      </c>
      <c r="D103" s="175">
        <v>136</v>
      </c>
    </row>
    <row r="104" spans="1:4">
      <c r="A104" s="137" t="s">
        <v>1062</v>
      </c>
      <c r="B104" s="137" t="s">
        <v>1063</v>
      </c>
      <c r="C104" s="175">
        <f t="shared" si="7"/>
        <v>10.666666666666666</v>
      </c>
      <c r="D104" s="175">
        <v>128</v>
      </c>
    </row>
    <row r="105" spans="1:4">
      <c r="A105" s="137"/>
      <c r="B105" s="137" t="s">
        <v>1065</v>
      </c>
      <c r="C105" s="175">
        <f t="shared" si="7"/>
        <v>12</v>
      </c>
      <c r="D105" s="175">
        <v>144</v>
      </c>
    </row>
    <row r="106" spans="1:4">
      <c r="A106" s="137"/>
      <c r="B106" s="137" t="s">
        <v>1066</v>
      </c>
      <c r="C106" s="175">
        <f t="shared" si="7"/>
        <v>18</v>
      </c>
      <c r="D106" s="175">
        <v>216</v>
      </c>
    </row>
    <row r="107" spans="1:4">
      <c r="A107" s="137" t="s">
        <v>1444</v>
      </c>
      <c r="B107" s="137" t="s">
        <v>1067</v>
      </c>
      <c r="C107" s="175">
        <v>15</v>
      </c>
      <c r="D107" s="175">
        <v>168</v>
      </c>
    </row>
    <row r="108" spans="1:4">
      <c r="A108" s="137" t="s">
        <v>1068</v>
      </c>
      <c r="B108" s="137" t="s">
        <v>1069</v>
      </c>
      <c r="C108" s="171">
        <f>D108/12</f>
        <v>8.6666666666666661</v>
      </c>
      <c r="D108" s="171">
        <v>104</v>
      </c>
    </row>
    <row r="109" spans="1:4">
      <c r="A109" s="137" t="s">
        <v>1064</v>
      </c>
      <c r="B109" s="137" t="s">
        <v>1070</v>
      </c>
      <c r="C109" s="184">
        <v>7.66</v>
      </c>
      <c r="D109" s="175">
        <f>C109*12</f>
        <v>91.92</v>
      </c>
    </row>
    <row r="110" spans="1:4">
      <c r="A110" s="137" t="s">
        <v>1071</v>
      </c>
      <c r="B110" s="137" t="s">
        <v>1072</v>
      </c>
      <c r="C110" s="175">
        <f t="shared" si="7"/>
        <v>8.6666666666666661</v>
      </c>
      <c r="D110" s="175">
        <v>104</v>
      </c>
    </row>
    <row r="111" spans="1:4">
      <c r="A111" s="137" t="s">
        <v>1073</v>
      </c>
      <c r="B111" s="137" t="s">
        <v>1074</v>
      </c>
      <c r="C111" s="184">
        <f t="shared" si="7"/>
        <v>12</v>
      </c>
      <c r="D111" s="175">
        <v>144</v>
      </c>
    </row>
    <row r="112" spans="1:4">
      <c r="A112" s="137" t="s">
        <v>1075</v>
      </c>
      <c r="B112" s="137" t="s">
        <v>1076</v>
      </c>
      <c r="C112" s="184">
        <f t="shared" si="7"/>
        <v>8.6666666666666661</v>
      </c>
      <c r="D112" s="175">
        <v>104</v>
      </c>
    </row>
    <row r="113" spans="1:4">
      <c r="A113" s="137" t="s">
        <v>1077</v>
      </c>
      <c r="B113" s="137" t="s">
        <v>1078</v>
      </c>
      <c r="C113" s="184">
        <f t="shared" si="7"/>
        <v>13.333333333333334</v>
      </c>
      <c r="D113" s="175">
        <v>160</v>
      </c>
    </row>
    <row r="114" spans="1:4">
      <c r="A114" s="137" t="s">
        <v>1079</v>
      </c>
      <c r="B114" s="137" t="s">
        <v>1080</v>
      </c>
      <c r="C114" s="175">
        <f>D114/12</f>
        <v>17.333333333333332</v>
      </c>
      <c r="D114" s="175">
        <v>208</v>
      </c>
    </row>
    <row r="115" spans="1:4">
      <c r="A115" s="137" t="s">
        <v>1359</v>
      </c>
      <c r="B115" s="137" t="s">
        <v>1082</v>
      </c>
      <c r="C115" s="175">
        <v>16.66</v>
      </c>
      <c r="D115" s="175">
        <v>200</v>
      </c>
    </row>
    <row r="116" spans="1:4">
      <c r="A116" s="137" t="s">
        <v>1083</v>
      </c>
      <c r="B116" s="137" t="s">
        <v>1084</v>
      </c>
      <c r="C116" s="175">
        <v>13.33</v>
      </c>
      <c r="D116" s="175">
        <v>160</v>
      </c>
    </row>
    <row r="117" spans="1:4" ht="18.75">
      <c r="A117" s="137" t="s">
        <v>1360</v>
      </c>
      <c r="B117" s="190" t="s">
        <v>1085</v>
      </c>
      <c r="C117" s="175">
        <v>12.66</v>
      </c>
      <c r="D117" s="175">
        <v>152</v>
      </c>
    </row>
    <row r="118" spans="1:4">
      <c r="A118" s="137" t="s">
        <v>1086</v>
      </c>
      <c r="B118" s="137" t="s">
        <v>1087</v>
      </c>
      <c r="C118" s="175">
        <v>10</v>
      </c>
      <c r="D118" s="175">
        <v>120</v>
      </c>
    </row>
    <row r="119" spans="1:4">
      <c r="A119" s="137" t="s">
        <v>1088</v>
      </c>
      <c r="B119" s="137" t="s">
        <v>1089</v>
      </c>
      <c r="C119" s="171">
        <v>16</v>
      </c>
      <c r="D119" s="171">
        <f>C119*12</f>
        <v>192</v>
      </c>
    </row>
    <row r="120" spans="1:4">
      <c r="A120" s="137" t="s">
        <v>1361</v>
      </c>
      <c r="B120" s="137" t="s">
        <v>1090</v>
      </c>
      <c r="C120" s="175">
        <v>47</v>
      </c>
      <c r="D120" s="184">
        <f t="shared" ref="D120:D127" si="8">C120*12</f>
        <v>564</v>
      </c>
    </row>
    <row r="121" spans="1:4">
      <c r="A121" s="137" t="s">
        <v>1081</v>
      </c>
      <c r="B121" s="137" t="s">
        <v>1091</v>
      </c>
      <c r="C121" s="175">
        <v>16</v>
      </c>
      <c r="D121" s="184">
        <f t="shared" si="8"/>
        <v>192</v>
      </c>
    </row>
    <row r="122" spans="1:4">
      <c r="A122" s="137" t="s">
        <v>1081</v>
      </c>
      <c r="B122" s="137" t="s">
        <v>1092</v>
      </c>
      <c r="C122" s="175">
        <v>39</v>
      </c>
      <c r="D122" s="184">
        <f t="shared" si="8"/>
        <v>468</v>
      </c>
    </row>
    <row r="123" spans="1:4">
      <c r="A123" s="137" t="s">
        <v>1362</v>
      </c>
      <c r="B123" s="137" t="s">
        <v>1093</v>
      </c>
      <c r="C123" s="175">
        <v>28</v>
      </c>
      <c r="D123" s="184">
        <f t="shared" si="8"/>
        <v>336</v>
      </c>
    </row>
    <row r="124" spans="1:4">
      <c r="A124" s="137" t="s">
        <v>1363</v>
      </c>
      <c r="B124" s="137" t="s">
        <v>1094</v>
      </c>
      <c r="C124" s="175">
        <v>8</v>
      </c>
      <c r="D124" s="184">
        <f t="shared" si="8"/>
        <v>96</v>
      </c>
    </row>
    <row r="125" spans="1:4" ht="18.75">
      <c r="A125" s="179" t="s">
        <v>1095</v>
      </c>
      <c r="B125" s="191" t="s">
        <v>1096</v>
      </c>
      <c r="C125" s="179">
        <v>11.5</v>
      </c>
      <c r="D125" s="179">
        <f t="shared" si="8"/>
        <v>138</v>
      </c>
    </row>
    <row r="126" spans="1:4">
      <c r="A126" s="175" t="s">
        <v>1081</v>
      </c>
      <c r="B126" s="175" t="s">
        <v>1097</v>
      </c>
      <c r="C126" s="175">
        <v>33.33</v>
      </c>
      <c r="D126" s="175">
        <f t="shared" si="8"/>
        <v>399.96</v>
      </c>
    </row>
    <row r="127" spans="1:4">
      <c r="A127" s="175" t="s">
        <v>1081</v>
      </c>
      <c r="B127" s="175" t="s">
        <v>1098</v>
      </c>
      <c r="C127" s="175">
        <v>8.67</v>
      </c>
      <c r="D127" s="175">
        <f t="shared" si="8"/>
        <v>104.03999999999999</v>
      </c>
    </row>
    <row r="128" spans="1:4">
      <c r="A128" s="175" t="s">
        <v>1364</v>
      </c>
      <c r="B128" s="175" t="s">
        <v>1099</v>
      </c>
      <c r="C128" s="175">
        <f>D128/12</f>
        <v>31.833333333333332</v>
      </c>
      <c r="D128" s="175">
        <f>400-18</f>
        <v>382</v>
      </c>
    </row>
    <row r="129" spans="1:4">
      <c r="A129" s="175" t="s">
        <v>1365</v>
      </c>
      <c r="B129" s="175" t="s">
        <v>1100</v>
      </c>
      <c r="C129" s="175">
        <f>D129/12</f>
        <v>35</v>
      </c>
      <c r="D129" s="175">
        <v>420</v>
      </c>
    </row>
    <row r="130" spans="1:4">
      <c r="A130" s="175" t="s">
        <v>1101</v>
      </c>
      <c r="B130" s="175" t="s">
        <v>1102</v>
      </c>
      <c r="C130" s="175">
        <v>24</v>
      </c>
      <c r="D130" s="175">
        <f>C130*12</f>
        <v>288</v>
      </c>
    </row>
    <row r="131" spans="1:4">
      <c r="A131" s="179" t="s">
        <v>1103</v>
      </c>
      <c r="B131" s="192" t="s">
        <v>1104</v>
      </c>
      <c r="C131" s="175">
        <f>D131/12</f>
        <v>16</v>
      </c>
      <c r="D131" s="175">
        <v>192</v>
      </c>
    </row>
    <row r="132" spans="1:4">
      <c r="A132" s="175" t="s">
        <v>1105</v>
      </c>
      <c r="B132" s="175" t="s">
        <v>1106</v>
      </c>
      <c r="C132" s="175">
        <v>23.33</v>
      </c>
      <c r="D132" s="175">
        <f>C132*12</f>
        <v>279.95999999999998</v>
      </c>
    </row>
    <row r="133" spans="1:4">
      <c r="A133" s="175" t="s">
        <v>1107</v>
      </c>
      <c r="B133" s="175" t="s">
        <v>1108</v>
      </c>
      <c r="C133" s="175">
        <v>16</v>
      </c>
      <c r="D133" s="175">
        <f>C133*12</f>
        <v>192</v>
      </c>
    </row>
    <row r="134" spans="1:4">
      <c r="A134" s="175" t="s">
        <v>1081</v>
      </c>
      <c r="B134" s="175" t="s">
        <v>1109</v>
      </c>
      <c r="C134" s="137">
        <f>D134/12</f>
        <v>27.333333333333332</v>
      </c>
      <c r="D134" s="137">
        <v>328</v>
      </c>
    </row>
    <row r="135" spans="1:4" ht="18.75">
      <c r="A135" s="152" t="s">
        <v>1110</v>
      </c>
      <c r="B135" s="157" t="s">
        <v>1111</v>
      </c>
      <c r="C135" s="165">
        <f>D135/12</f>
        <v>8</v>
      </c>
      <c r="D135" s="165">
        <v>96</v>
      </c>
    </row>
    <row r="136" spans="1:4">
      <c r="A136" s="152" t="s">
        <v>943</v>
      </c>
      <c r="B136" s="159" t="s">
        <v>1551</v>
      </c>
      <c r="C136" s="161">
        <v>11.33</v>
      </c>
      <c r="D136" s="161">
        <f>C136*12</f>
        <v>135.96</v>
      </c>
    </row>
    <row r="137" spans="1:4">
      <c r="A137" s="175" t="s">
        <v>1366</v>
      </c>
      <c r="B137" s="137" t="s">
        <v>1112</v>
      </c>
      <c r="C137" s="175">
        <f>D137/12</f>
        <v>17.333333333333332</v>
      </c>
      <c r="D137" s="175">
        <v>208</v>
      </c>
    </row>
    <row r="138" spans="1:4" ht="18.75">
      <c r="A138" s="173" t="s">
        <v>1114</v>
      </c>
      <c r="B138" s="174" t="s">
        <v>1143</v>
      </c>
      <c r="C138" s="171">
        <f>D138/12</f>
        <v>10</v>
      </c>
      <c r="D138" s="171">
        <v>120</v>
      </c>
    </row>
    <row r="139" spans="1:4" ht="18.75">
      <c r="A139" s="152" t="s">
        <v>1115</v>
      </c>
      <c r="B139" s="149" t="s">
        <v>1116</v>
      </c>
      <c r="C139" s="193">
        <f>D139/12</f>
        <v>11.333333333333334</v>
      </c>
      <c r="D139" s="194">
        <f>120+16</f>
        <v>136</v>
      </c>
    </row>
    <row r="140" spans="1:4" ht="15.75">
      <c r="A140" s="173" t="s">
        <v>1117</v>
      </c>
      <c r="B140" s="176" t="s">
        <v>1118</v>
      </c>
      <c r="C140" s="177">
        <f t="shared" ref="C140" si="9">D140/12</f>
        <v>8.6666666666666661</v>
      </c>
      <c r="D140" s="178">
        <v>104</v>
      </c>
    </row>
    <row r="141" spans="1:4" ht="25.5" customHeight="1">
      <c r="A141" s="173" t="s">
        <v>1119</v>
      </c>
      <c r="B141" s="176" t="s">
        <v>1120</v>
      </c>
      <c r="C141" s="177">
        <f>D141/12</f>
        <v>7.66</v>
      </c>
      <c r="D141" s="178">
        <f>7.66*12</f>
        <v>91.92</v>
      </c>
    </row>
    <row r="142" spans="1:4">
      <c r="A142" s="175"/>
      <c r="B142" s="137" t="s">
        <v>1121</v>
      </c>
      <c r="C142" s="175">
        <v>18.66</v>
      </c>
      <c r="D142" s="175">
        <v>232</v>
      </c>
    </row>
    <row r="143" spans="1:4">
      <c r="A143" s="137" t="s">
        <v>1122</v>
      </c>
      <c r="B143" s="137" t="s">
        <v>1123</v>
      </c>
      <c r="C143" s="175">
        <v>47</v>
      </c>
      <c r="D143" s="175">
        <v>564</v>
      </c>
    </row>
    <row r="144" spans="1:4">
      <c r="A144" s="137" t="s">
        <v>1124</v>
      </c>
      <c r="B144" s="137" t="s">
        <v>1552</v>
      </c>
      <c r="C144" s="175">
        <v>12.66</v>
      </c>
      <c r="D144" s="175">
        <v>152</v>
      </c>
    </row>
    <row r="145" spans="1:4">
      <c r="A145" s="137" t="s">
        <v>1125</v>
      </c>
      <c r="B145" s="137" t="s">
        <v>1126</v>
      </c>
      <c r="C145" s="175">
        <v>11.66</v>
      </c>
      <c r="D145" s="175">
        <f>C145*12</f>
        <v>139.92000000000002</v>
      </c>
    </row>
    <row r="146" spans="1:4">
      <c r="A146" s="152" t="s">
        <v>989</v>
      </c>
      <c r="B146" s="152" t="s">
        <v>1144</v>
      </c>
      <c r="C146" s="179">
        <v>7.5</v>
      </c>
      <c r="D146" s="179">
        <f>C146*12</f>
        <v>90</v>
      </c>
    </row>
    <row r="147" spans="1:4">
      <c r="A147" s="137" t="s">
        <v>1068</v>
      </c>
      <c r="B147" s="137" t="s">
        <v>1367</v>
      </c>
      <c r="C147" s="175">
        <f>D147/12</f>
        <v>14</v>
      </c>
      <c r="D147" s="175">
        <v>168</v>
      </c>
    </row>
    <row r="148" spans="1:4">
      <c r="A148" s="137" t="s">
        <v>1368</v>
      </c>
      <c r="B148" s="137" t="s">
        <v>1369</v>
      </c>
      <c r="C148" s="175">
        <f>D148/12</f>
        <v>8.6666666666666661</v>
      </c>
      <c r="D148" s="175">
        <v>104</v>
      </c>
    </row>
    <row r="149" spans="1:4">
      <c r="A149" s="137" t="s">
        <v>1081</v>
      </c>
      <c r="B149" s="137" t="s">
        <v>1445</v>
      </c>
      <c r="C149" s="175">
        <v>11.5</v>
      </c>
      <c r="D149" s="175">
        <f>C149*12</f>
        <v>138</v>
      </c>
    </row>
    <row r="150" spans="1:4">
      <c r="A150" s="137" t="s">
        <v>1081</v>
      </c>
      <c r="B150" s="137" t="s">
        <v>1446</v>
      </c>
      <c r="C150" s="175">
        <v>12.5</v>
      </c>
      <c r="D150" s="175">
        <f>C150*12</f>
        <v>150</v>
      </c>
    </row>
    <row r="151" spans="1:4">
      <c r="A151" s="137" t="s">
        <v>1081</v>
      </c>
      <c r="B151" s="195" t="s">
        <v>1447</v>
      </c>
      <c r="C151" s="175">
        <v>24</v>
      </c>
      <c r="D151" s="196">
        <f>C151*12</f>
        <v>288</v>
      </c>
    </row>
    <row r="152" spans="1:4">
      <c r="A152" s="137" t="s">
        <v>1081</v>
      </c>
      <c r="B152" s="197" t="s">
        <v>1448</v>
      </c>
      <c r="C152" s="175">
        <v>18</v>
      </c>
      <c r="D152" s="196">
        <f>C152*12</f>
        <v>216</v>
      </c>
    </row>
    <row r="153" spans="1:4">
      <c r="A153" s="137" t="s">
        <v>1081</v>
      </c>
      <c r="B153" s="137" t="s">
        <v>1449</v>
      </c>
      <c r="C153" s="175">
        <v>16.66</v>
      </c>
      <c r="D153" s="196">
        <f>C153*12</f>
        <v>199.92000000000002</v>
      </c>
    </row>
    <row r="154" spans="1:4" ht="15.75">
      <c r="A154" s="137" t="s">
        <v>1081</v>
      </c>
      <c r="B154" s="180" t="s">
        <v>1450</v>
      </c>
      <c r="C154" s="175">
        <f>D154/12</f>
        <v>12.666666666666666</v>
      </c>
      <c r="D154" s="196">
        <f>160-8</f>
        <v>152</v>
      </c>
    </row>
    <row r="155" spans="1:4">
      <c r="A155" s="137" t="s">
        <v>1081</v>
      </c>
      <c r="B155" s="136" t="s">
        <v>1451</v>
      </c>
      <c r="C155" s="175">
        <v>7</v>
      </c>
      <c r="D155" s="201">
        <f>C155*12</f>
        <v>84</v>
      </c>
    </row>
    <row r="156" spans="1:4">
      <c r="A156" s="137" t="s">
        <v>1081</v>
      </c>
      <c r="B156" s="137" t="s">
        <v>1553</v>
      </c>
      <c r="C156" s="175">
        <v>7.33</v>
      </c>
      <c r="D156" s="175">
        <f>C156*12</f>
        <v>87.960000000000008</v>
      </c>
    </row>
    <row r="157" spans="1:4">
      <c r="A157" s="137" t="s">
        <v>1081</v>
      </c>
      <c r="B157" s="137" t="s">
        <v>1554</v>
      </c>
      <c r="C157" s="201">
        <f>D157/12</f>
        <v>14</v>
      </c>
      <c r="D157" s="201">
        <v>168</v>
      </c>
    </row>
    <row r="158" spans="1:4">
      <c r="A158" s="137" t="s">
        <v>1081</v>
      </c>
      <c r="B158" s="152" t="s">
        <v>1555</v>
      </c>
      <c r="C158" s="201">
        <f>D158/12</f>
        <v>8</v>
      </c>
      <c r="D158" s="201">
        <v>96</v>
      </c>
    </row>
    <row r="159" spans="1:4" ht="18.75">
      <c r="A159" s="152" t="s">
        <v>1556</v>
      </c>
      <c r="B159" s="149" t="s">
        <v>1557</v>
      </c>
      <c r="C159" s="201">
        <v>15</v>
      </c>
      <c r="D159" s="201">
        <v>180</v>
      </c>
    </row>
    <row r="160" spans="1:4">
      <c r="A160" s="137" t="s">
        <v>1081</v>
      </c>
      <c r="B160" s="152" t="s">
        <v>1558</v>
      </c>
      <c r="C160" s="201">
        <f>D160/12</f>
        <v>8</v>
      </c>
      <c r="D160" s="201">
        <v>96</v>
      </c>
    </row>
    <row r="161" spans="1:4">
      <c r="A161" s="137" t="s">
        <v>1081</v>
      </c>
      <c r="B161" s="136" t="s">
        <v>1559</v>
      </c>
      <c r="C161" s="201">
        <v>9</v>
      </c>
      <c r="D161" s="201">
        <f>C161*12</f>
        <v>108</v>
      </c>
    </row>
    <row r="162" spans="1:4">
      <c r="A162" s="137" t="s">
        <v>1081</v>
      </c>
      <c r="B162" s="136" t="s">
        <v>1560</v>
      </c>
      <c r="C162" s="201">
        <v>16</v>
      </c>
      <c r="D162" s="201">
        <f>C162*12</f>
        <v>192</v>
      </c>
    </row>
    <row r="163" spans="1:4">
      <c r="A163" s="137" t="s">
        <v>1081</v>
      </c>
      <c r="B163" s="202" t="s">
        <v>1561</v>
      </c>
      <c r="C163" s="175">
        <v>32</v>
      </c>
      <c r="D163" s="196">
        <f>C163*12</f>
        <v>384</v>
      </c>
    </row>
  </sheetData>
  <protectedRanges>
    <protectedRange sqref="B82 B92 B80:D81 C82:D84 B140:D141" name="CTWholesale_2"/>
    <protectedRange sqref="B82 B92 B80:D81 C82:D84 B140:D141" name="NJRetailRange_2"/>
    <protectedRange sqref="B82 B92 B80:D81 C82:D84 B140:D141" name="PricingChangesRemovalsAdditions_4"/>
    <protectedRange sqref="B83" name="PricingChangesRemovalsAdditions_2_1"/>
    <protectedRange sqref="B84" name="PricingChangesRemovalsAdditions_3_1"/>
    <protectedRange sqref="B93" name="CTWholesale_1_1"/>
    <protectedRange sqref="B93" name="NJRetailRange_1_1"/>
    <protectedRange sqref="B93" name="PricingChangesRemovalsAdditions_1_1"/>
  </protectedRanges>
  <mergeCells count="1">
    <mergeCell ref="C2:D2"/>
  </mergeCells>
  <conditionalFormatting sqref="B66 B17:B33 B58:B59">
    <cfRule type="expression" dxfId="107" priority="101">
      <formula>$B17="Delete"</formula>
    </cfRule>
    <cfRule type="expression" dxfId="106" priority="102">
      <formula>$B17="Add"</formula>
    </cfRule>
    <cfRule type="expression" dxfId="105" priority="103">
      <formula>$B17="Change"</formula>
    </cfRule>
  </conditionalFormatting>
  <conditionalFormatting sqref="B35">
    <cfRule type="expression" dxfId="104" priority="104">
      <formula>#REF!="Delete"</formula>
    </cfRule>
    <cfRule type="expression" dxfId="103" priority="105">
      <formula>#REF!="Add"</formula>
    </cfRule>
    <cfRule type="expression" dxfId="102" priority="106">
      <formula>#REF!="Change"</formula>
    </cfRule>
  </conditionalFormatting>
  <conditionalFormatting sqref="B81:D84 B61:C61">
    <cfRule type="expression" dxfId="101" priority="98">
      <formula>$A61="Delete"</formula>
    </cfRule>
    <cfRule type="expression" dxfId="100" priority="99">
      <formula>$A61="Add"</formula>
    </cfRule>
    <cfRule type="expression" dxfId="99" priority="100">
      <formula>$A61="Change"</formula>
    </cfRule>
  </conditionalFormatting>
  <conditionalFormatting sqref="B64">
    <cfRule type="expression" dxfId="98" priority="107">
      <formula>$A65="Delete"</formula>
    </cfRule>
    <cfRule type="expression" dxfId="97" priority="108">
      <formula>$A65="Add"</formula>
    </cfRule>
    <cfRule type="expression" dxfId="96" priority="109">
      <formula>$A65="Change"</formula>
    </cfRule>
  </conditionalFormatting>
  <conditionalFormatting sqref="B65">
    <cfRule type="expression" dxfId="95" priority="110">
      <formula>#REF!="Delete"</formula>
    </cfRule>
    <cfRule type="expression" dxfId="94" priority="111">
      <formula>#REF!="Add"</formula>
    </cfRule>
    <cfRule type="expression" dxfId="93" priority="112">
      <formula>#REF!="Change"</formula>
    </cfRule>
  </conditionalFormatting>
  <conditionalFormatting sqref="B73">
    <cfRule type="expression" dxfId="92" priority="95">
      <formula>$B73="Delete"</formula>
    </cfRule>
    <cfRule type="expression" dxfId="91" priority="96">
      <formula>$B73="Add"</formula>
    </cfRule>
    <cfRule type="expression" dxfId="90" priority="97">
      <formula>$B73="Change"</formula>
    </cfRule>
  </conditionalFormatting>
  <conditionalFormatting sqref="B80:D84">
    <cfRule type="expression" priority="85">
      <formula>$A80=""</formula>
    </cfRule>
    <cfRule type="expression" dxfId="89" priority="86">
      <formula>$A80="Add"</formula>
    </cfRule>
    <cfRule type="expression" dxfId="88" priority="87">
      <formula>$A80="Remove"</formula>
    </cfRule>
    <cfRule type="expression" dxfId="87" priority="88">
      <formula>$A80="Change"</formula>
    </cfRule>
  </conditionalFormatting>
  <conditionalFormatting sqref="B80:D84">
    <cfRule type="expression" priority="81">
      <formula>$A80=""</formula>
    </cfRule>
    <cfRule type="expression" dxfId="86" priority="82">
      <formula>$A80="Add"</formula>
    </cfRule>
    <cfRule type="expression" dxfId="85" priority="83">
      <formula>$A80="Delete"</formula>
    </cfRule>
    <cfRule type="expression" dxfId="84" priority="84">
      <formula>$A80="Change"</formula>
    </cfRule>
  </conditionalFormatting>
  <conditionalFormatting sqref="B80:D80">
    <cfRule type="expression" dxfId="83" priority="78">
      <formula>$A80="Delete"</formula>
    </cfRule>
    <cfRule type="expression" dxfId="82" priority="79">
      <formula>$A80="Add"</formula>
    </cfRule>
    <cfRule type="expression" dxfId="81" priority="80">
      <formula>$A80="Change"</formula>
    </cfRule>
  </conditionalFormatting>
  <conditionalFormatting sqref="B83">
    <cfRule type="expression" dxfId="80" priority="89">
      <formula>$A87="Delete"</formula>
    </cfRule>
    <cfRule type="expression" dxfId="79" priority="90">
      <formula>$A87="Add"</formula>
    </cfRule>
    <cfRule type="expression" dxfId="78" priority="91">
      <formula>$A87="Change"</formula>
    </cfRule>
  </conditionalFormatting>
  <conditionalFormatting sqref="B84">
    <cfRule type="expression" dxfId="77" priority="92">
      <formula>$A87="Delete"</formula>
    </cfRule>
    <cfRule type="expression" dxfId="76" priority="93">
      <formula>$A87="Add"</formula>
    </cfRule>
    <cfRule type="expression" dxfId="75" priority="94">
      <formula>$A87="Change"</formula>
    </cfRule>
  </conditionalFormatting>
  <conditionalFormatting sqref="B87:C87">
    <cfRule type="expression" dxfId="74" priority="75">
      <formula>$A87="Delete"</formula>
    </cfRule>
    <cfRule type="expression" dxfId="73" priority="76">
      <formula>$A87="Add"</formula>
    </cfRule>
    <cfRule type="expression" dxfId="72" priority="77">
      <formula>$A87="Change"</formula>
    </cfRule>
  </conditionalFormatting>
  <conditionalFormatting sqref="B89">
    <cfRule type="expression" dxfId="71" priority="72">
      <formula>$B89="Delete"</formula>
    </cfRule>
    <cfRule type="expression" dxfId="70" priority="73">
      <formula>$B89="Add"</formula>
    </cfRule>
    <cfRule type="expression" dxfId="69" priority="74">
      <formula>$B89="Change"</formula>
    </cfRule>
  </conditionalFormatting>
  <conditionalFormatting sqref="B92">
    <cfRule type="expression" priority="68">
      <formula>$A92=""</formula>
    </cfRule>
    <cfRule type="expression" dxfId="68" priority="69">
      <formula>$A92="Add"</formula>
    </cfRule>
    <cfRule type="expression" dxfId="67" priority="70">
      <formula>$A92="Remove"</formula>
    </cfRule>
    <cfRule type="expression" dxfId="66" priority="71">
      <formula>$A92="Change"</formula>
    </cfRule>
  </conditionalFormatting>
  <conditionalFormatting sqref="B92">
    <cfRule type="expression" priority="64">
      <formula>$A92=""</formula>
    </cfRule>
    <cfRule type="expression" dxfId="65" priority="65">
      <formula>$A92="Add"</formula>
    </cfRule>
    <cfRule type="expression" dxfId="64" priority="66">
      <formula>$A92="Delete"</formula>
    </cfRule>
    <cfRule type="expression" dxfId="63" priority="67">
      <formula>$A92="Change"</formula>
    </cfRule>
  </conditionalFormatting>
  <conditionalFormatting sqref="B92">
    <cfRule type="expression" dxfId="62" priority="61">
      <formula>$A92="Delete"</formula>
    </cfRule>
    <cfRule type="expression" dxfId="61" priority="62">
      <formula>$A92="Add"</formula>
    </cfRule>
    <cfRule type="expression" dxfId="60" priority="63">
      <formula>$A92="Change"</formula>
    </cfRule>
  </conditionalFormatting>
  <conditionalFormatting sqref="B93">
    <cfRule type="expression" priority="57">
      <formula>$A93=""</formula>
    </cfRule>
    <cfRule type="expression" dxfId="59" priority="58">
      <formula>$A93="Add"</formula>
    </cfRule>
    <cfRule type="expression" dxfId="58" priority="59">
      <formula>$A93="Remove"</formula>
    </cfRule>
    <cfRule type="expression" dxfId="57" priority="60">
      <formula>$A93="Change"</formula>
    </cfRule>
  </conditionalFormatting>
  <conditionalFormatting sqref="B93">
    <cfRule type="expression" priority="53">
      <formula>$A93=""</formula>
    </cfRule>
    <cfRule type="expression" dxfId="56" priority="54">
      <formula>$A93="Add"</formula>
    </cfRule>
    <cfRule type="expression" dxfId="55" priority="55">
      <formula>$A93="Delete"</formula>
    </cfRule>
    <cfRule type="expression" dxfId="54" priority="56">
      <formula>$A93="Change"</formula>
    </cfRule>
  </conditionalFormatting>
  <conditionalFormatting sqref="B93">
    <cfRule type="expression" dxfId="53" priority="50">
      <formula>$A93="Delete"</formula>
    </cfRule>
    <cfRule type="expression" dxfId="52" priority="51">
      <formula>$A93="Add"</formula>
    </cfRule>
    <cfRule type="expression" dxfId="51" priority="52">
      <formula>$A93="Change"</formula>
    </cfRule>
  </conditionalFormatting>
  <conditionalFormatting sqref="B34">
    <cfRule type="expression" dxfId="50" priority="113">
      <formula>#REF!="Delete"</formula>
    </cfRule>
    <cfRule type="expression" dxfId="49" priority="114">
      <formula>#REF!="Add"</formula>
    </cfRule>
    <cfRule type="expression" dxfId="48" priority="115">
      <formula>#REF!="Change"</formula>
    </cfRule>
  </conditionalFormatting>
  <conditionalFormatting sqref="B99">
    <cfRule type="expression" dxfId="47" priority="47">
      <formula>$A100="Delete"</formula>
    </cfRule>
    <cfRule type="expression" dxfId="46" priority="48">
      <formula>$A100="Add"</formula>
    </cfRule>
    <cfRule type="expression" dxfId="45" priority="49">
      <formula>$A100="Change"</formula>
    </cfRule>
  </conditionalFormatting>
  <conditionalFormatting sqref="B125">
    <cfRule type="expression" dxfId="44" priority="44">
      <formula>$B125="Delete"</formula>
    </cfRule>
    <cfRule type="expression" dxfId="43" priority="45">
      <formula>$B125="Add"</formula>
    </cfRule>
    <cfRule type="expression" dxfId="42" priority="46">
      <formula>$B125="Change"</formula>
    </cfRule>
  </conditionalFormatting>
  <conditionalFormatting sqref="B135">
    <cfRule type="expression" dxfId="41" priority="41">
      <formula>$B135="Delete"</formula>
    </cfRule>
    <cfRule type="expression" dxfId="40" priority="42">
      <formula>$B135="Add"</formula>
    </cfRule>
    <cfRule type="expression" dxfId="39" priority="43">
      <formula>$B135="Change"</formula>
    </cfRule>
  </conditionalFormatting>
  <conditionalFormatting sqref="B62">
    <cfRule type="expression" dxfId="38" priority="116">
      <formula>#REF!="Delete"</formula>
    </cfRule>
    <cfRule type="expression" dxfId="37" priority="117">
      <formula>#REF!="Add"</formula>
    </cfRule>
    <cfRule type="expression" dxfId="36" priority="118">
      <formula>#REF!="Change"</formula>
    </cfRule>
  </conditionalFormatting>
  <conditionalFormatting sqref="B139">
    <cfRule type="expression" dxfId="35" priority="38">
      <formula>$B139="Delete"</formula>
    </cfRule>
    <cfRule type="expression" dxfId="34" priority="39">
      <formula>$B139="Add"</formula>
    </cfRule>
    <cfRule type="expression" dxfId="33" priority="40">
      <formula>$B139="Change"</formula>
    </cfRule>
  </conditionalFormatting>
  <conditionalFormatting sqref="B140:D140">
    <cfRule type="expression" dxfId="32" priority="35">
      <formula>$A140="Delete"</formula>
    </cfRule>
    <cfRule type="expression" dxfId="31" priority="36">
      <formula>$A140="Add"</formula>
    </cfRule>
    <cfRule type="expression" dxfId="30" priority="37">
      <formula>$A140="Change"</formula>
    </cfRule>
  </conditionalFormatting>
  <conditionalFormatting sqref="B140:D140">
    <cfRule type="expression" priority="31">
      <formula>$A140=""</formula>
    </cfRule>
    <cfRule type="expression" dxfId="29" priority="32">
      <formula>$A140="Add"</formula>
    </cfRule>
    <cfRule type="expression" dxfId="28" priority="33">
      <formula>$A140="Remove"</formula>
    </cfRule>
    <cfRule type="expression" dxfId="27" priority="34">
      <formula>$A140="Change"</formula>
    </cfRule>
  </conditionalFormatting>
  <conditionalFormatting sqref="B140:D140">
    <cfRule type="expression" priority="27">
      <formula>$A140=""</formula>
    </cfRule>
    <cfRule type="expression" dxfId="26" priority="28">
      <formula>$A140="Add"</formula>
    </cfRule>
    <cfRule type="expression" dxfId="25" priority="29">
      <formula>$A140="Delete"</formula>
    </cfRule>
    <cfRule type="expression" dxfId="24" priority="30">
      <formula>$A140="Change"</formula>
    </cfRule>
  </conditionalFormatting>
  <conditionalFormatting sqref="B141:D141">
    <cfRule type="expression" priority="23">
      <formula>$A141=""</formula>
    </cfRule>
    <cfRule type="expression" dxfId="23" priority="24">
      <formula>$A141="Add"</formula>
    </cfRule>
    <cfRule type="expression" dxfId="22" priority="25">
      <formula>$A141="Remove"</formula>
    </cfRule>
    <cfRule type="expression" dxfId="21" priority="26">
      <formula>$A141="Change"</formula>
    </cfRule>
  </conditionalFormatting>
  <conditionalFormatting sqref="B141:D141">
    <cfRule type="expression" priority="19">
      <formula>$A141=""</formula>
    </cfRule>
    <cfRule type="expression" dxfId="20" priority="20">
      <formula>$A141="Add"</formula>
    </cfRule>
    <cfRule type="expression" dxfId="19" priority="21">
      <formula>$A141="Delete"</formula>
    </cfRule>
    <cfRule type="expression" dxfId="18" priority="22">
      <formula>$A141="Change"</formula>
    </cfRule>
  </conditionalFormatting>
  <conditionalFormatting sqref="B141:D141">
    <cfRule type="expression" dxfId="17" priority="16">
      <formula>$A141="Delete"</formula>
    </cfRule>
    <cfRule type="expression" dxfId="16" priority="17">
      <formula>$A141="Add"</formula>
    </cfRule>
    <cfRule type="expression" dxfId="15" priority="18">
      <formula>$A141="Change"</formula>
    </cfRule>
  </conditionalFormatting>
  <conditionalFormatting sqref="B146">
    <cfRule type="expression" dxfId="14" priority="13">
      <formula>#REF!="Delete"</formula>
    </cfRule>
    <cfRule type="expression" dxfId="13" priority="14">
      <formula>#REF!="Add"</formula>
    </cfRule>
    <cfRule type="expression" dxfId="12" priority="15">
      <formula>#REF!="Change"</formula>
    </cfRule>
  </conditionalFormatting>
  <conditionalFormatting sqref="B154">
    <cfRule type="expression" dxfId="11" priority="10">
      <formula>$B154="Delete"</formula>
    </cfRule>
    <cfRule type="expression" dxfId="10" priority="11">
      <formula>$B154="Add"</formula>
    </cfRule>
    <cfRule type="expression" dxfId="9" priority="12">
      <formula>$B154="Change"</formula>
    </cfRule>
  </conditionalFormatting>
  <conditionalFormatting sqref="B158">
    <cfRule type="expression" dxfId="8" priority="7">
      <formula>#REF!="Delete"</formula>
    </cfRule>
    <cfRule type="expression" dxfId="7" priority="8">
      <formula>#REF!="Add"</formula>
    </cfRule>
    <cfRule type="expression" dxfId="6" priority="9">
      <formula>#REF!="Change"</formula>
    </cfRule>
  </conditionalFormatting>
  <conditionalFormatting sqref="B159">
    <cfRule type="expression" dxfId="5" priority="4">
      <formula>$B159="Delete"</formula>
    </cfRule>
    <cfRule type="expression" dxfId="4" priority="5">
      <formula>$B159="Add"</formula>
    </cfRule>
    <cfRule type="expression" dxfId="3" priority="6">
      <formula>$B159="Change"</formula>
    </cfRule>
  </conditionalFormatting>
  <conditionalFormatting sqref="B160">
    <cfRule type="expression" dxfId="2" priority="1">
      <formula>#REF!="Delete"</formula>
    </cfRule>
    <cfRule type="expression" dxfId="1" priority="2">
      <formula>#REF!="Add"</formula>
    </cfRule>
    <cfRule type="expression" dxfId="0" priority="3">
      <formula>#REF!="Change"</formula>
    </cfRule>
  </conditionalFormatting>
  <hyperlinks>
    <hyperlink ref="B151" r:id="rId1" display="https://www.halapp.com/a/golden-vines/warehouse/item/10625/" xr:uid="{B6DEF7FD-1408-49AD-9359-BBC391EFE518}"/>
  </hyperlinks>
  <pageMargins left="0.7" right="0.7" top="0.75" bottom="0.75" header="0.3" footer="0.3"/>
  <pageSetup orientation="portrait" horizontalDpi="4294967295" verticalDpi="4294967295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EDA54-1271-4EB2-A960-5A59A0CE5BE3}">
  <dimension ref="A1:E21"/>
  <sheetViews>
    <sheetView workbookViewId="0">
      <selection activeCell="D20" sqref="A1:D20"/>
    </sheetView>
  </sheetViews>
  <sheetFormatPr defaultRowHeight="15"/>
  <cols>
    <col min="1" max="1" width="17.69921875" style="135" customWidth="1"/>
    <col min="2" max="2" width="26" style="135" customWidth="1"/>
    <col min="3" max="3" width="12" style="135" customWidth="1"/>
    <col min="4" max="4" width="12.796875" style="135" bestFit="1" customWidth="1"/>
    <col min="5" max="16384" width="8.796875" style="135"/>
  </cols>
  <sheetData>
    <row r="1" spans="1:5" ht="15.75">
      <c r="A1" s="206" t="s">
        <v>0</v>
      </c>
      <c r="B1" s="206" t="s">
        <v>1127</v>
      </c>
      <c r="C1" s="206" t="s">
        <v>1128</v>
      </c>
      <c r="D1" s="206" t="s">
        <v>1129</v>
      </c>
      <c r="E1" s="9"/>
    </row>
    <row r="2" spans="1:5">
      <c r="A2" s="5" t="s">
        <v>1597</v>
      </c>
      <c r="B2" s="5" t="s">
        <v>1598</v>
      </c>
      <c r="C2" s="70">
        <v>142</v>
      </c>
      <c r="D2" s="70">
        <f>(C2/12)+1</f>
        <v>12.833333333333334</v>
      </c>
      <c r="E2" s="9"/>
    </row>
    <row r="3" spans="1:5">
      <c r="A3" s="5" t="s">
        <v>1597</v>
      </c>
      <c r="B3" s="5" t="s">
        <v>1599</v>
      </c>
      <c r="C3" s="70">
        <v>142</v>
      </c>
      <c r="D3" s="70">
        <f>(C3/12)+1</f>
        <v>12.833333333333334</v>
      </c>
      <c r="E3" s="9"/>
    </row>
    <row r="4" spans="1:5">
      <c r="A4" s="5" t="s">
        <v>1131</v>
      </c>
      <c r="B4" s="5" t="s">
        <v>20</v>
      </c>
      <c r="C4" s="70">
        <v>112</v>
      </c>
      <c r="D4" s="70">
        <v>10.33</v>
      </c>
      <c r="E4" s="9"/>
    </row>
    <row r="5" spans="1:5">
      <c r="A5" s="5" t="s">
        <v>1131</v>
      </c>
      <c r="B5" s="5" t="s">
        <v>1596</v>
      </c>
      <c r="C5" s="70">
        <v>144</v>
      </c>
      <c r="D5" s="70">
        <f>(C5/12)+1</f>
        <v>13</v>
      </c>
      <c r="E5" s="9"/>
    </row>
    <row r="6" spans="1:5">
      <c r="A6" s="5" t="s">
        <v>1600</v>
      </c>
      <c r="B6" s="5" t="s">
        <v>1601</v>
      </c>
      <c r="C6" s="70">
        <v>116</v>
      </c>
      <c r="D6" s="70">
        <f>(C6/12)+1</f>
        <v>10.666666666666666</v>
      </c>
      <c r="E6" s="9"/>
    </row>
    <row r="7" spans="1:5">
      <c r="A7" s="5" t="s">
        <v>1351</v>
      </c>
      <c r="B7" s="5" t="s">
        <v>1352</v>
      </c>
      <c r="C7" s="70">
        <v>208</v>
      </c>
      <c r="D7" s="70">
        <v>18</v>
      </c>
      <c r="E7" s="9"/>
    </row>
    <row r="8" spans="1:5">
      <c r="A8" s="5" t="s">
        <v>1660</v>
      </c>
      <c r="B8" s="5" t="s">
        <v>1661</v>
      </c>
      <c r="C8" s="70">
        <v>280</v>
      </c>
      <c r="D8" s="70">
        <v>24</v>
      </c>
    </row>
    <row r="9" spans="1:5">
      <c r="A9" s="5" t="s">
        <v>1132</v>
      </c>
      <c r="B9" s="5" t="s">
        <v>1133</v>
      </c>
      <c r="C9" s="70">
        <v>240</v>
      </c>
      <c r="D9" s="70">
        <v>21</v>
      </c>
    </row>
    <row r="10" spans="1:5">
      <c r="A10" s="5" t="s">
        <v>1132</v>
      </c>
      <c r="B10" s="5" t="s">
        <v>1134</v>
      </c>
      <c r="C10" s="70">
        <v>240</v>
      </c>
      <c r="D10" s="70">
        <v>21</v>
      </c>
    </row>
    <row r="11" spans="1:5">
      <c r="A11" s="5" t="s">
        <v>1135</v>
      </c>
      <c r="B11" s="5" t="s">
        <v>1136</v>
      </c>
      <c r="C11" s="70">
        <v>184</v>
      </c>
      <c r="D11" s="70">
        <v>16</v>
      </c>
    </row>
    <row r="12" spans="1:5">
      <c r="A12" s="5" t="s">
        <v>1135</v>
      </c>
      <c r="B12" s="5" t="s">
        <v>1137</v>
      </c>
      <c r="C12" s="70">
        <v>204</v>
      </c>
      <c r="D12" s="70">
        <f>C12/12+1</f>
        <v>18</v>
      </c>
    </row>
    <row r="13" spans="1:5">
      <c r="A13" s="5" t="s">
        <v>1921</v>
      </c>
      <c r="B13" s="5" t="s">
        <v>1922</v>
      </c>
      <c r="C13" s="70">
        <v>184</v>
      </c>
      <c r="D13" s="70">
        <v>16</v>
      </c>
    </row>
    <row r="14" spans="1:5">
      <c r="A14" s="5" t="s">
        <v>1923</v>
      </c>
      <c r="B14" s="5" t="s">
        <v>1924</v>
      </c>
      <c r="C14" s="70">
        <v>120</v>
      </c>
      <c r="D14" s="70">
        <f>C14/12+1</f>
        <v>11</v>
      </c>
    </row>
    <row r="15" spans="1:5">
      <c r="A15" s="5" t="s">
        <v>1130</v>
      </c>
      <c r="B15" s="5" t="s">
        <v>164</v>
      </c>
      <c r="C15" s="70">
        <v>112</v>
      </c>
      <c r="D15" s="70">
        <v>10</v>
      </c>
    </row>
    <row r="16" spans="1:5">
      <c r="A16" s="5" t="s">
        <v>1130</v>
      </c>
      <c r="B16" s="5" t="s">
        <v>1595</v>
      </c>
      <c r="C16" s="70">
        <v>188</v>
      </c>
      <c r="D16" s="70">
        <f>(C16/12)+1</f>
        <v>16.666666666666664</v>
      </c>
    </row>
    <row r="17" spans="1:4">
      <c r="A17" s="5" t="s">
        <v>1130</v>
      </c>
      <c r="B17" s="5" t="s">
        <v>108</v>
      </c>
      <c r="C17" s="70">
        <v>118</v>
      </c>
      <c r="D17" s="70">
        <f>C17/12+1</f>
        <v>10.833333333333334</v>
      </c>
    </row>
    <row r="18" spans="1:4">
      <c r="A18" s="5" t="s">
        <v>1602</v>
      </c>
      <c r="B18" s="5" t="s">
        <v>1662</v>
      </c>
      <c r="C18" s="70">
        <v>132</v>
      </c>
      <c r="D18" s="70">
        <f>C18/12+1</f>
        <v>12</v>
      </c>
    </row>
    <row r="19" spans="1:4">
      <c r="A19" s="5" t="s">
        <v>1602</v>
      </c>
      <c r="B19" s="5" t="s">
        <v>1663</v>
      </c>
      <c r="C19" s="70">
        <v>132</v>
      </c>
      <c r="D19" s="70">
        <f>C19/12+1</f>
        <v>12</v>
      </c>
    </row>
    <row r="20" spans="1:4">
      <c r="A20" s="5" t="s">
        <v>1602</v>
      </c>
      <c r="B20" s="5" t="s">
        <v>1603</v>
      </c>
      <c r="C20" s="70">
        <v>132</v>
      </c>
      <c r="D20" s="70">
        <f>C20/12+1</f>
        <v>12</v>
      </c>
    </row>
    <row r="21" spans="1:4">
      <c r="C21" s="29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40753-A0B9-41FB-8DF2-97BF4F70E2FD}">
  <dimension ref="A1:G28"/>
  <sheetViews>
    <sheetView zoomScale="78" zoomScaleNormal="78" workbookViewId="0">
      <selection activeCell="E27" sqref="A1:E27"/>
    </sheetView>
  </sheetViews>
  <sheetFormatPr defaultRowHeight="15"/>
  <cols>
    <col min="1" max="1" width="29.3984375" style="211" bestFit="1" customWidth="1"/>
    <col min="2" max="2" width="38.19921875" style="211" customWidth="1"/>
    <col min="3" max="3" width="8.796875" style="211"/>
    <col min="4" max="4" width="9.5" style="211" customWidth="1"/>
    <col min="5" max="5" width="10.796875" style="211" customWidth="1"/>
    <col min="6" max="6" width="15" style="211" customWidth="1"/>
    <col min="7" max="16384" width="8.796875" style="211"/>
  </cols>
  <sheetData>
    <row r="1" spans="1:7" ht="15.75">
      <c r="A1" s="131" t="s">
        <v>0</v>
      </c>
      <c r="B1" s="131" t="s">
        <v>1127</v>
      </c>
      <c r="C1" s="283" t="s">
        <v>1128</v>
      </c>
      <c r="D1" s="283" t="s">
        <v>1129</v>
      </c>
      <c r="E1" s="283" t="s">
        <v>1370</v>
      </c>
      <c r="F1" s="254"/>
      <c r="G1" s="210"/>
    </row>
    <row r="2" spans="1:7">
      <c r="A2" s="5" t="s">
        <v>1424</v>
      </c>
      <c r="B2" s="5" t="s">
        <v>1425</v>
      </c>
      <c r="C2" s="43">
        <v>182</v>
      </c>
      <c r="D2" s="43">
        <f>ROUNDUP(14.33,0)</f>
        <v>15</v>
      </c>
      <c r="E2" s="43">
        <f>ROUNDUP((C2/12)+1,0)</f>
        <v>17</v>
      </c>
      <c r="F2" s="255"/>
      <c r="G2" s="210"/>
    </row>
    <row r="3" spans="1:7">
      <c r="A3" s="5" t="s">
        <v>1371</v>
      </c>
      <c r="B3" s="5" t="s">
        <v>1372</v>
      </c>
      <c r="C3" s="43">
        <v>100</v>
      </c>
      <c r="D3" s="43">
        <f>ROUNDUP(16.67,0)</f>
        <v>17</v>
      </c>
      <c r="E3" s="43">
        <f>ROUNDUP((C3/6)+1,0)</f>
        <v>18</v>
      </c>
      <c r="F3" s="255"/>
      <c r="G3" s="210"/>
    </row>
    <row r="4" spans="1:7">
      <c r="A4" s="5" t="s">
        <v>1376</v>
      </c>
      <c r="B4" s="5" t="s">
        <v>1377</v>
      </c>
      <c r="C4" s="221">
        <v>138</v>
      </c>
      <c r="D4" s="43">
        <f>ROUNDUP(11.5,0)</f>
        <v>12</v>
      </c>
      <c r="E4" s="43">
        <f t="shared" ref="E4:E12" si="0">ROUNDUP((C4/12)+1,0)</f>
        <v>13</v>
      </c>
      <c r="F4" s="255"/>
      <c r="G4" s="210"/>
    </row>
    <row r="5" spans="1:7">
      <c r="A5" s="5" t="s">
        <v>1371</v>
      </c>
      <c r="B5" s="5" t="s">
        <v>1378</v>
      </c>
      <c r="C5" s="43">
        <v>128</v>
      </c>
      <c r="D5" s="43">
        <f>ROUNDUP(10.67,0)</f>
        <v>11</v>
      </c>
      <c r="E5" s="43">
        <f t="shared" si="0"/>
        <v>12</v>
      </c>
      <c r="F5" s="255"/>
      <c r="G5" s="210"/>
    </row>
    <row r="6" spans="1:7">
      <c r="A6" s="284" t="s">
        <v>1424</v>
      </c>
      <c r="B6" s="284" t="s">
        <v>1881</v>
      </c>
      <c r="C6" s="285">
        <v>192</v>
      </c>
      <c r="D6" s="285">
        <f>ROUNDUP(15.17,0)</f>
        <v>16</v>
      </c>
      <c r="E6" s="285">
        <f t="shared" si="0"/>
        <v>17</v>
      </c>
      <c r="F6" s="255"/>
      <c r="G6" s="210"/>
    </row>
    <row r="7" spans="1:7">
      <c r="A7" s="284" t="s">
        <v>1424</v>
      </c>
      <c r="B7" s="284" t="s">
        <v>1950</v>
      </c>
      <c r="C7" s="285">
        <v>200</v>
      </c>
      <c r="D7" s="285">
        <v>17</v>
      </c>
      <c r="E7" s="285">
        <f t="shared" si="0"/>
        <v>18</v>
      </c>
      <c r="F7" s="255"/>
      <c r="G7" s="210"/>
    </row>
    <row r="8" spans="1:7">
      <c r="A8" s="252" t="s">
        <v>1424</v>
      </c>
      <c r="B8" s="252" t="s">
        <v>1426</v>
      </c>
      <c r="C8" s="253">
        <v>182</v>
      </c>
      <c r="D8" s="253">
        <f>ROUNDUP(15.17,0)</f>
        <v>16</v>
      </c>
      <c r="E8" s="253">
        <f t="shared" si="0"/>
        <v>17</v>
      </c>
      <c r="F8" s="255"/>
      <c r="G8" s="210"/>
    </row>
    <row r="9" spans="1:7">
      <c r="A9" s="252" t="s">
        <v>1373</v>
      </c>
      <c r="B9" s="252" t="s">
        <v>1374</v>
      </c>
      <c r="C9" s="253">
        <f t="shared" ref="C9" si="1">D9*12</f>
        <v>144</v>
      </c>
      <c r="D9" s="253">
        <f>ROUNDUP(12,0)</f>
        <v>12</v>
      </c>
      <c r="E9" s="253">
        <f t="shared" si="0"/>
        <v>13</v>
      </c>
      <c r="F9" s="255"/>
      <c r="G9" s="210"/>
    </row>
    <row r="10" spans="1:7">
      <c r="A10" s="252" t="s">
        <v>1373</v>
      </c>
      <c r="B10" s="252" t="s">
        <v>1375</v>
      </c>
      <c r="C10" s="253">
        <v>144</v>
      </c>
      <c r="D10" s="253">
        <f>ROUNDUP(12,0)</f>
        <v>12</v>
      </c>
      <c r="E10" s="253">
        <f t="shared" si="0"/>
        <v>13</v>
      </c>
      <c r="F10" s="255"/>
      <c r="G10" s="210"/>
    </row>
    <row r="11" spans="1:7">
      <c r="A11" s="252" t="s">
        <v>1427</v>
      </c>
      <c r="B11" s="252" t="s">
        <v>1428</v>
      </c>
      <c r="C11" s="253">
        <v>154</v>
      </c>
      <c r="D11" s="253">
        <f>ROUNDUP(12.83,0)</f>
        <v>13</v>
      </c>
      <c r="E11" s="253">
        <f t="shared" si="0"/>
        <v>14</v>
      </c>
      <c r="F11" s="255"/>
      <c r="G11" s="210"/>
    </row>
    <row r="12" spans="1:7">
      <c r="A12" s="252" t="s">
        <v>1429</v>
      </c>
      <c r="B12" s="252" t="s">
        <v>1430</v>
      </c>
      <c r="C12" s="253">
        <v>136</v>
      </c>
      <c r="D12" s="253">
        <f>ROUNDUP(11.33,0)</f>
        <v>12</v>
      </c>
      <c r="E12" s="253">
        <f t="shared" si="0"/>
        <v>13</v>
      </c>
      <c r="F12" s="255"/>
      <c r="G12" s="210"/>
    </row>
    <row r="13" spans="1:7">
      <c r="A13" s="252" t="s">
        <v>1836</v>
      </c>
      <c r="B13" s="252" t="s">
        <v>1837</v>
      </c>
      <c r="C13" s="253">
        <v>136</v>
      </c>
      <c r="D13" s="253">
        <v>12</v>
      </c>
      <c r="E13" s="253">
        <v>12</v>
      </c>
      <c r="F13" s="255"/>
      <c r="G13" s="210"/>
    </row>
    <row r="14" spans="1:7">
      <c r="A14" s="252" t="s">
        <v>1836</v>
      </c>
      <c r="B14" s="252" t="s">
        <v>1838</v>
      </c>
      <c r="C14" s="253">
        <v>136</v>
      </c>
      <c r="D14" s="253">
        <v>12</v>
      </c>
      <c r="E14" s="253">
        <v>12</v>
      </c>
      <c r="F14" s="255"/>
      <c r="G14" s="210"/>
    </row>
    <row r="15" spans="1:7">
      <c r="A15" s="252" t="s">
        <v>1836</v>
      </c>
      <c r="B15" s="252" t="s">
        <v>1839</v>
      </c>
      <c r="C15" s="253">
        <v>152</v>
      </c>
      <c r="D15" s="253">
        <v>13</v>
      </c>
      <c r="E15" s="253">
        <v>13</v>
      </c>
      <c r="F15" s="255"/>
    </row>
    <row r="16" spans="1:7">
      <c r="A16" s="252" t="s">
        <v>1882</v>
      </c>
      <c r="B16" s="252" t="s">
        <v>1883</v>
      </c>
      <c r="C16" s="253">
        <v>142</v>
      </c>
      <c r="D16" s="253">
        <v>13</v>
      </c>
      <c r="E16" s="253">
        <v>13</v>
      </c>
    </row>
    <row r="17" spans="1:5">
      <c r="A17" s="252" t="s">
        <v>1882</v>
      </c>
      <c r="B17" s="252" t="s">
        <v>1884</v>
      </c>
      <c r="C17" s="253">
        <v>152</v>
      </c>
      <c r="D17" s="253">
        <v>14</v>
      </c>
      <c r="E17" s="253">
        <v>14</v>
      </c>
    </row>
    <row r="18" spans="1:5">
      <c r="A18" s="252" t="s">
        <v>1885</v>
      </c>
      <c r="B18" s="252" t="s">
        <v>1886</v>
      </c>
      <c r="C18" s="253">
        <v>180</v>
      </c>
      <c r="D18" s="253">
        <v>16</v>
      </c>
      <c r="E18" s="253">
        <v>16</v>
      </c>
    </row>
    <row r="19" spans="1:5">
      <c r="A19" s="252" t="s">
        <v>1885</v>
      </c>
      <c r="B19" s="252" t="s">
        <v>1887</v>
      </c>
      <c r="C19" s="253">
        <v>520</v>
      </c>
      <c r="D19" s="253">
        <v>45</v>
      </c>
      <c r="E19" s="253">
        <v>45</v>
      </c>
    </row>
    <row r="20" spans="1:5">
      <c r="A20" s="252" t="s">
        <v>1885</v>
      </c>
      <c r="B20" s="252" t="s">
        <v>1888</v>
      </c>
      <c r="C20" s="253">
        <v>340</v>
      </c>
      <c r="D20" s="253">
        <v>29</v>
      </c>
      <c r="E20" s="253">
        <v>29</v>
      </c>
    </row>
    <row r="21" spans="1:5">
      <c r="A21" s="252" t="s">
        <v>1889</v>
      </c>
      <c r="B21" s="252" t="s">
        <v>1890</v>
      </c>
      <c r="C21" s="253">
        <v>480</v>
      </c>
      <c r="D21" s="253">
        <v>41</v>
      </c>
      <c r="E21" s="253">
        <v>41</v>
      </c>
    </row>
    <row r="22" spans="1:5">
      <c r="A22" s="252" t="s">
        <v>1889</v>
      </c>
      <c r="B22" s="252" t="s">
        <v>1891</v>
      </c>
      <c r="C22" s="253">
        <v>480</v>
      </c>
      <c r="D22" s="253">
        <v>41</v>
      </c>
      <c r="E22" s="253">
        <v>41</v>
      </c>
    </row>
    <row r="23" spans="1:5">
      <c r="A23" s="284" t="s">
        <v>1889</v>
      </c>
      <c r="B23" s="284" t="s">
        <v>1951</v>
      </c>
      <c r="C23" s="285">
        <v>480</v>
      </c>
      <c r="D23" s="285">
        <v>41</v>
      </c>
      <c r="E23" s="285">
        <v>41</v>
      </c>
    </row>
    <row r="24" spans="1:5">
      <c r="A24" s="284" t="s">
        <v>1892</v>
      </c>
      <c r="B24" s="284" t="s">
        <v>1893</v>
      </c>
      <c r="C24" s="285">
        <v>184</v>
      </c>
      <c r="D24" s="285">
        <v>15</v>
      </c>
      <c r="E24" s="285">
        <f t="shared" ref="E24:E26" si="2">ROUNDUP((C24/12)+1,0)</f>
        <v>17</v>
      </c>
    </row>
    <row r="25" spans="1:5">
      <c r="A25" s="252" t="s">
        <v>1427</v>
      </c>
      <c r="B25" s="252" t="s">
        <v>1894</v>
      </c>
      <c r="C25" s="253">
        <v>152</v>
      </c>
      <c r="D25" s="253">
        <f t="shared" ref="D25" si="3">ROUNDUP(11.33,0)</f>
        <v>12</v>
      </c>
      <c r="E25" s="253">
        <f t="shared" si="2"/>
        <v>14</v>
      </c>
    </row>
    <row r="26" spans="1:5">
      <c r="A26" s="252" t="s">
        <v>1895</v>
      </c>
      <c r="B26" s="252" t="s">
        <v>1896</v>
      </c>
      <c r="C26" s="253">
        <v>104</v>
      </c>
      <c r="D26" s="253">
        <v>9</v>
      </c>
      <c r="E26" s="253">
        <f t="shared" si="2"/>
        <v>10</v>
      </c>
    </row>
    <row r="27" spans="1:5">
      <c r="A27" s="284" t="s">
        <v>1427</v>
      </c>
      <c r="B27" s="284" t="s">
        <v>1952</v>
      </c>
      <c r="C27" s="285">
        <v>192</v>
      </c>
      <c r="D27" s="285">
        <v>18</v>
      </c>
      <c r="E27" s="285">
        <v>17</v>
      </c>
    </row>
    <row r="28" spans="1:5">
      <c r="C28" s="255"/>
      <c r="D28" s="282"/>
      <c r="E28" s="281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76BF7-2262-418A-BD54-D982E3DF59C8}">
  <dimension ref="A1:Z1123"/>
  <sheetViews>
    <sheetView topLeftCell="A369" workbookViewId="0">
      <selection activeCell="D379" sqref="A1:D379"/>
    </sheetView>
  </sheetViews>
  <sheetFormatPr defaultColWidth="8.796875" defaultRowHeight="15"/>
  <cols>
    <col min="1" max="1" width="18.09765625" style="210" customWidth="1"/>
    <col min="2" max="2" width="28" style="210" customWidth="1"/>
    <col min="3" max="3" width="10.796875" style="210" customWidth="1"/>
    <col min="4" max="4" width="12.19921875" style="210" customWidth="1"/>
    <col min="5" max="16384" width="8.796875" style="210"/>
  </cols>
  <sheetData>
    <row r="1" spans="1:26" ht="15.75" customHeight="1">
      <c r="A1" s="266" t="s">
        <v>0</v>
      </c>
      <c r="B1" s="267" t="s">
        <v>1127</v>
      </c>
      <c r="C1" s="267" t="s">
        <v>1128</v>
      </c>
      <c r="D1" s="267" t="s">
        <v>1129</v>
      </c>
      <c r="E1" s="259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</row>
    <row r="2" spans="1:26" ht="15.75" customHeight="1">
      <c r="A2" s="268" t="s">
        <v>1147</v>
      </c>
      <c r="B2" s="269" t="s">
        <v>1148</v>
      </c>
      <c r="C2" s="270">
        <v>136</v>
      </c>
      <c r="D2" s="270">
        <f t="shared" ref="D2:D21" si="0">(C2/12)+1</f>
        <v>12.333333333333334</v>
      </c>
      <c r="E2" s="259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</row>
    <row r="3" spans="1:26" ht="15.75" customHeight="1">
      <c r="A3" s="268" t="s">
        <v>1147</v>
      </c>
      <c r="B3" s="269" t="s">
        <v>1739</v>
      </c>
      <c r="C3" s="270">
        <v>108</v>
      </c>
      <c r="D3" s="270">
        <f t="shared" si="0"/>
        <v>10</v>
      </c>
      <c r="E3" s="259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</row>
    <row r="4" spans="1:26" ht="15.75" customHeight="1">
      <c r="A4" s="268" t="s">
        <v>1147</v>
      </c>
      <c r="B4" s="269" t="s">
        <v>1854</v>
      </c>
      <c r="C4" s="270">
        <v>112</v>
      </c>
      <c r="D4" s="270">
        <f t="shared" si="0"/>
        <v>10.333333333333334</v>
      </c>
      <c r="E4" s="259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</row>
    <row r="5" spans="1:26" ht="15.75" customHeight="1">
      <c r="A5" s="271" t="s">
        <v>1149</v>
      </c>
      <c r="B5" s="269" t="s">
        <v>1150</v>
      </c>
      <c r="C5" s="270">
        <v>200</v>
      </c>
      <c r="D5" s="270">
        <f t="shared" si="0"/>
        <v>17.666666666666668</v>
      </c>
      <c r="E5" s="259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</row>
    <row r="6" spans="1:26" ht="15.75" customHeight="1">
      <c r="A6" s="271" t="s">
        <v>1149</v>
      </c>
      <c r="B6" s="269" t="s">
        <v>1754</v>
      </c>
      <c r="C6" s="270">
        <v>264</v>
      </c>
      <c r="D6" s="270">
        <f t="shared" si="0"/>
        <v>23</v>
      </c>
      <c r="E6" s="259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</row>
    <row r="7" spans="1:26" ht="15.75" customHeight="1">
      <c r="A7" s="271" t="s">
        <v>1149</v>
      </c>
      <c r="B7" s="269" t="s">
        <v>1151</v>
      </c>
      <c r="C7" s="270">
        <v>164</v>
      </c>
      <c r="D7" s="270">
        <f t="shared" si="0"/>
        <v>14.666666666666666</v>
      </c>
      <c r="E7" s="259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</row>
    <row r="8" spans="1:26" ht="15.75" customHeight="1">
      <c r="A8" s="268" t="s">
        <v>1149</v>
      </c>
      <c r="B8" s="269" t="s">
        <v>1152</v>
      </c>
      <c r="C8" s="270">
        <v>164</v>
      </c>
      <c r="D8" s="270">
        <f t="shared" si="0"/>
        <v>14.666666666666666</v>
      </c>
      <c r="E8" s="259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</row>
    <row r="9" spans="1:26" ht="15.75" customHeight="1">
      <c r="A9" s="268" t="s">
        <v>1149</v>
      </c>
      <c r="B9" s="269" t="s">
        <v>1531</v>
      </c>
      <c r="C9" s="270">
        <v>200</v>
      </c>
      <c r="D9" s="270">
        <f t="shared" si="0"/>
        <v>17.666666666666668</v>
      </c>
      <c r="E9" s="259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</row>
    <row r="10" spans="1:26" ht="15.75" customHeight="1">
      <c r="A10" s="268" t="s">
        <v>1149</v>
      </c>
      <c r="B10" s="269" t="s">
        <v>1855</v>
      </c>
      <c r="C10" s="270">
        <v>200</v>
      </c>
      <c r="D10" s="270">
        <f t="shared" si="0"/>
        <v>17.666666666666668</v>
      </c>
      <c r="E10" s="259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</row>
    <row r="11" spans="1:26" ht="15.75" customHeight="1">
      <c r="A11" s="268" t="s">
        <v>1149</v>
      </c>
      <c r="B11" s="269" t="s">
        <v>1153</v>
      </c>
      <c r="C11" s="270">
        <v>160</v>
      </c>
      <c r="D11" s="270">
        <f t="shared" si="0"/>
        <v>14.333333333333334</v>
      </c>
      <c r="E11" s="259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</row>
    <row r="12" spans="1:26" ht="15.75" customHeight="1">
      <c r="A12" s="268" t="s">
        <v>1149</v>
      </c>
      <c r="B12" s="269" t="s">
        <v>1532</v>
      </c>
      <c r="C12" s="270">
        <v>200</v>
      </c>
      <c r="D12" s="270">
        <f t="shared" si="0"/>
        <v>17.666666666666668</v>
      </c>
      <c r="E12" s="259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</row>
    <row r="13" spans="1:26" ht="15.75" customHeight="1">
      <c r="A13" s="268" t="s">
        <v>1149</v>
      </c>
      <c r="B13" s="269" t="s">
        <v>1856</v>
      </c>
      <c r="C13" s="270">
        <v>200</v>
      </c>
      <c r="D13" s="270">
        <f t="shared" si="0"/>
        <v>17.666666666666668</v>
      </c>
      <c r="E13" s="259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</row>
    <row r="14" spans="1:26" ht="15.75" customHeight="1">
      <c r="A14" s="271" t="s">
        <v>1154</v>
      </c>
      <c r="B14" s="269" t="s">
        <v>1155</v>
      </c>
      <c r="C14" s="270">
        <v>328</v>
      </c>
      <c r="D14" s="270">
        <f t="shared" si="0"/>
        <v>28.333333333333332</v>
      </c>
      <c r="E14" s="259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</row>
    <row r="15" spans="1:26" ht="15.75" customHeight="1">
      <c r="A15" s="271" t="s">
        <v>1154</v>
      </c>
      <c r="B15" s="269" t="s">
        <v>1156</v>
      </c>
      <c r="C15" s="270">
        <v>400</v>
      </c>
      <c r="D15" s="270">
        <f t="shared" si="0"/>
        <v>34.333333333333336</v>
      </c>
      <c r="E15" s="259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</row>
    <row r="16" spans="1:26" ht="15.75" customHeight="1">
      <c r="A16" s="268" t="s">
        <v>1154</v>
      </c>
      <c r="B16" s="269" t="s">
        <v>1157</v>
      </c>
      <c r="C16" s="270">
        <v>372</v>
      </c>
      <c r="D16" s="270">
        <f t="shared" si="0"/>
        <v>32</v>
      </c>
      <c r="E16" s="259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</row>
    <row r="17" spans="1:26" ht="15.75" customHeight="1">
      <c r="A17" s="268" t="s">
        <v>1154</v>
      </c>
      <c r="B17" s="269" t="s">
        <v>1707</v>
      </c>
      <c r="C17" s="270">
        <v>240</v>
      </c>
      <c r="D17" s="270">
        <f t="shared" si="0"/>
        <v>21</v>
      </c>
      <c r="E17" s="259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</row>
    <row r="18" spans="1:26" ht="15.75" customHeight="1">
      <c r="A18" s="268" t="s">
        <v>1158</v>
      </c>
      <c r="B18" s="269" t="s">
        <v>1159</v>
      </c>
      <c r="C18" s="270">
        <v>144</v>
      </c>
      <c r="D18" s="270">
        <f t="shared" si="0"/>
        <v>13</v>
      </c>
      <c r="E18" s="259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</row>
    <row r="19" spans="1:26" ht="15.75" customHeight="1">
      <c r="A19" s="268" t="s">
        <v>1158</v>
      </c>
      <c r="B19" s="269" t="s">
        <v>1394</v>
      </c>
      <c r="C19" s="270">
        <v>144</v>
      </c>
      <c r="D19" s="270">
        <f t="shared" si="0"/>
        <v>13</v>
      </c>
      <c r="E19" s="259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</row>
    <row r="20" spans="1:26">
      <c r="A20" s="271" t="s">
        <v>1158</v>
      </c>
      <c r="B20" s="272" t="s">
        <v>1708</v>
      </c>
      <c r="C20" s="273">
        <v>180</v>
      </c>
      <c r="D20" s="273">
        <f t="shared" si="0"/>
        <v>16</v>
      </c>
      <c r="E20" s="261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</row>
    <row r="21" spans="1:26">
      <c r="A21" s="271" t="s">
        <v>1158</v>
      </c>
      <c r="B21" s="272" t="s">
        <v>1857</v>
      </c>
      <c r="C21" s="273">
        <v>180</v>
      </c>
      <c r="D21" s="273">
        <f t="shared" si="0"/>
        <v>16</v>
      </c>
      <c r="E21" s="261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</row>
    <row r="22" spans="1:26" ht="15.75" customHeight="1">
      <c r="A22" s="268" t="s">
        <v>1158</v>
      </c>
      <c r="B22" s="269" t="s">
        <v>1160</v>
      </c>
      <c r="C22" s="270">
        <v>160</v>
      </c>
      <c r="D22" s="270">
        <f t="shared" ref="D22:D23" si="1">(C22/6)+1</f>
        <v>27.666666666666668</v>
      </c>
      <c r="E22" s="259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</row>
    <row r="23" spans="1:26" ht="15.75">
      <c r="A23" s="268" t="s">
        <v>1158</v>
      </c>
      <c r="B23" s="269" t="s">
        <v>1161</v>
      </c>
      <c r="C23" s="270">
        <v>160</v>
      </c>
      <c r="D23" s="270">
        <f t="shared" si="1"/>
        <v>27.666666666666668</v>
      </c>
      <c r="E23" s="259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</row>
    <row r="24" spans="1:26" ht="15.75">
      <c r="A24" s="268" t="s">
        <v>1158</v>
      </c>
      <c r="B24" s="269" t="s">
        <v>1162</v>
      </c>
      <c r="C24" s="270">
        <v>180</v>
      </c>
      <c r="D24" s="270">
        <f t="shared" ref="D24:D97" si="2">(C24/12)+1</f>
        <v>16</v>
      </c>
      <c r="E24" s="259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</row>
    <row r="25" spans="1:26" ht="15.75">
      <c r="A25" s="268" t="s">
        <v>1158</v>
      </c>
      <c r="B25" s="269" t="s">
        <v>1163</v>
      </c>
      <c r="C25" s="270">
        <v>180</v>
      </c>
      <c r="D25" s="270">
        <f t="shared" si="2"/>
        <v>16</v>
      </c>
      <c r="E25" s="259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</row>
    <row r="26" spans="1:26" ht="15.75">
      <c r="A26" s="268" t="s">
        <v>1158</v>
      </c>
      <c r="B26" s="269" t="s">
        <v>1395</v>
      </c>
      <c r="C26" s="270">
        <v>216</v>
      </c>
      <c r="D26" s="270">
        <f t="shared" si="2"/>
        <v>19</v>
      </c>
      <c r="E26" s="259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</row>
    <row r="27" spans="1:26" ht="15.75">
      <c r="A27" s="268" t="s">
        <v>1164</v>
      </c>
      <c r="B27" s="269" t="s">
        <v>1165</v>
      </c>
      <c r="C27" s="270">
        <v>152</v>
      </c>
      <c r="D27" s="270">
        <f t="shared" si="2"/>
        <v>13.666666666666666</v>
      </c>
      <c r="E27" s="259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</row>
    <row r="28" spans="1:26" ht="15.75">
      <c r="A28" s="268" t="s">
        <v>1164</v>
      </c>
      <c r="B28" s="269" t="s">
        <v>1580</v>
      </c>
      <c r="C28" s="270">
        <v>192</v>
      </c>
      <c r="D28" s="270">
        <f t="shared" si="2"/>
        <v>17</v>
      </c>
      <c r="E28" s="259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</row>
    <row r="29" spans="1:26" ht="15.75">
      <c r="A29" s="268" t="s">
        <v>1166</v>
      </c>
      <c r="B29" s="269" t="s">
        <v>1167</v>
      </c>
      <c r="C29" s="270">
        <v>172</v>
      </c>
      <c r="D29" s="270">
        <f t="shared" si="2"/>
        <v>15.333333333333334</v>
      </c>
      <c r="E29" s="259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</row>
    <row r="30" spans="1:26" ht="15.75">
      <c r="A30" s="268" t="s">
        <v>1166</v>
      </c>
      <c r="B30" s="269" t="s">
        <v>1168</v>
      </c>
      <c r="C30" s="270">
        <v>200</v>
      </c>
      <c r="D30" s="270">
        <f t="shared" si="2"/>
        <v>17.666666666666668</v>
      </c>
      <c r="E30" s="259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</row>
    <row r="31" spans="1:26" ht="15.75">
      <c r="A31" s="268" t="s">
        <v>1164</v>
      </c>
      <c r="B31" s="269" t="s">
        <v>1169</v>
      </c>
      <c r="C31" s="270">
        <v>200</v>
      </c>
      <c r="D31" s="270">
        <f t="shared" si="2"/>
        <v>17.666666666666668</v>
      </c>
      <c r="E31" s="259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</row>
    <row r="32" spans="1:26" ht="15.75">
      <c r="A32" s="268" t="s">
        <v>1164</v>
      </c>
      <c r="B32" s="269" t="s">
        <v>1396</v>
      </c>
      <c r="C32" s="270">
        <v>200</v>
      </c>
      <c r="D32" s="270">
        <f t="shared" si="2"/>
        <v>17.666666666666668</v>
      </c>
      <c r="E32" s="259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</row>
    <row r="33" spans="1:26" ht="15.75">
      <c r="A33" s="268" t="s">
        <v>1166</v>
      </c>
      <c r="B33" s="269" t="s">
        <v>1170</v>
      </c>
      <c r="C33" s="270">
        <v>156</v>
      </c>
      <c r="D33" s="270">
        <f t="shared" si="2"/>
        <v>14</v>
      </c>
      <c r="E33" s="259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</row>
    <row r="34" spans="1:26" ht="15.75">
      <c r="A34" s="268" t="s">
        <v>1166</v>
      </c>
      <c r="B34" s="269" t="s">
        <v>1171</v>
      </c>
      <c r="C34" s="270">
        <v>156</v>
      </c>
      <c r="D34" s="270">
        <f t="shared" si="2"/>
        <v>14</v>
      </c>
      <c r="E34" s="259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</row>
    <row r="35" spans="1:26" ht="15.75">
      <c r="A35" s="268" t="s">
        <v>1164</v>
      </c>
      <c r="B35" s="269" t="s">
        <v>1397</v>
      </c>
      <c r="C35" s="270">
        <v>192</v>
      </c>
      <c r="D35" s="270">
        <f t="shared" si="2"/>
        <v>17</v>
      </c>
      <c r="E35" s="259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</row>
    <row r="36" spans="1:26" ht="15.75">
      <c r="A36" s="274" t="s">
        <v>1164</v>
      </c>
      <c r="B36" s="275" t="s">
        <v>1172</v>
      </c>
      <c r="C36" s="276">
        <v>126</v>
      </c>
      <c r="D36" s="276">
        <f t="shared" si="2"/>
        <v>11.5</v>
      </c>
      <c r="E36" s="259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</row>
    <row r="37" spans="1:26" ht="15.75">
      <c r="A37" s="268" t="s">
        <v>1166</v>
      </c>
      <c r="B37" s="269" t="s">
        <v>1173</v>
      </c>
      <c r="C37" s="270">
        <v>128</v>
      </c>
      <c r="D37" s="270">
        <f t="shared" si="2"/>
        <v>11.666666666666666</v>
      </c>
      <c r="E37" s="259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</row>
    <row r="38" spans="1:26" ht="15.75">
      <c r="A38" s="268" t="s">
        <v>1164</v>
      </c>
      <c r="B38" s="269" t="s">
        <v>1398</v>
      </c>
      <c r="C38" s="270">
        <v>128</v>
      </c>
      <c r="D38" s="270">
        <f t="shared" si="2"/>
        <v>11.666666666666666</v>
      </c>
      <c r="E38" s="259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</row>
    <row r="39" spans="1:26" ht="15.75">
      <c r="A39" s="268" t="s">
        <v>1164</v>
      </c>
      <c r="B39" s="269" t="s">
        <v>1581</v>
      </c>
      <c r="C39" s="270">
        <v>128</v>
      </c>
      <c r="D39" s="270">
        <f t="shared" si="2"/>
        <v>11.666666666666666</v>
      </c>
      <c r="E39" s="259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</row>
    <row r="40" spans="1:26" ht="15.75">
      <c r="A40" s="268" t="s">
        <v>1164</v>
      </c>
      <c r="B40" s="269" t="s">
        <v>1174</v>
      </c>
      <c r="C40" s="270">
        <v>320</v>
      </c>
      <c r="D40" s="270">
        <f t="shared" si="2"/>
        <v>27.666666666666668</v>
      </c>
      <c r="E40" s="259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</row>
    <row r="41" spans="1:26" ht="15.75">
      <c r="A41" s="268" t="s">
        <v>1164</v>
      </c>
      <c r="B41" s="269" t="s">
        <v>1399</v>
      </c>
      <c r="C41" s="270">
        <v>320</v>
      </c>
      <c r="D41" s="270">
        <f t="shared" si="2"/>
        <v>27.666666666666668</v>
      </c>
      <c r="E41" s="259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</row>
    <row r="42" spans="1:26" ht="15.75">
      <c r="A42" s="268" t="s">
        <v>1164</v>
      </c>
      <c r="B42" s="269" t="s">
        <v>1582</v>
      </c>
      <c r="C42" s="270">
        <v>128</v>
      </c>
      <c r="D42" s="270">
        <f t="shared" si="2"/>
        <v>11.666666666666666</v>
      </c>
      <c r="E42" s="259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</row>
    <row r="43" spans="1:26" ht="15.75">
      <c r="A43" s="268" t="s">
        <v>1164</v>
      </c>
      <c r="B43" s="269" t="s">
        <v>1583</v>
      </c>
      <c r="C43" s="270">
        <v>128</v>
      </c>
      <c r="D43" s="270">
        <f t="shared" si="2"/>
        <v>11.666666666666666</v>
      </c>
      <c r="E43" s="259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</row>
    <row r="44" spans="1:26" ht="15.75">
      <c r="A44" s="268" t="s">
        <v>1164</v>
      </c>
      <c r="B44" s="269" t="s">
        <v>1584</v>
      </c>
      <c r="C44" s="270">
        <v>144</v>
      </c>
      <c r="D44" s="270">
        <f t="shared" si="2"/>
        <v>13</v>
      </c>
      <c r="E44" s="259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</row>
    <row r="45" spans="1:26" ht="15.75">
      <c r="A45" s="268" t="s">
        <v>1164</v>
      </c>
      <c r="B45" s="269" t="s">
        <v>1585</v>
      </c>
      <c r="C45" s="270">
        <v>144</v>
      </c>
      <c r="D45" s="270">
        <f t="shared" si="2"/>
        <v>13</v>
      </c>
      <c r="E45" s="259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</row>
    <row r="46" spans="1:26" ht="15.75">
      <c r="A46" s="268" t="s">
        <v>1175</v>
      </c>
      <c r="B46" s="269" t="s">
        <v>1400</v>
      </c>
      <c r="C46" s="270">
        <v>216</v>
      </c>
      <c r="D46" s="270">
        <f t="shared" si="2"/>
        <v>19</v>
      </c>
      <c r="E46" s="259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</row>
    <row r="47" spans="1:26" ht="15.75">
      <c r="A47" s="268" t="s">
        <v>1175</v>
      </c>
      <c r="B47" s="269" t="s">
        <v>1773</v>
      </c>
      <c r="C47" s="270">
        <v>240</v>
      </c>
      <c r="D47" s="270">
        <f t="shared" si="2"/>
        <v>21</v>
      </c>
      <c r="E47" s="259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</row>
    <row r="48" spans="1:26" ht="15.75">
      <c r="A48" s="268" t="s">
        <v>1176</v>
      </c>
      <c r="B48" s="269" t="s">
        <v>1177</v>
      </c>
      <c r="C48" s="270">
        <v>204</v>
      </c>
      <c r="D48" s="270">
        <f t="shared" si="2"/>
        <v>18</v>
      </c>
      <c r="E48" s="259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</row>
    <row r="49" spans="1:26" ht="15.75">
      <c r="A49" s="268" t="s">
        <v>1176</v>
      </c>
      <c r="B49" s="269" t="s">
        <v>1342</v>
      </c>
      <c r="C49" s="270">
        <v>228</v>
      </c>
      <c r="D49" s="270">
        <f t="shared" si="2"/>
        <v>20</v>
      </c>
      <c r="E49" s="259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</row>
    <row r="50" spans="1:26" ht="15.75">
      <c r="A50" s="268" t="s">
        <v>1178</v>
      </c>
      <c r="B50" s="269" t="s">
        <v>1179</v>
      </c>
      <c r="C50" s="270">
        <v>192</v>
      </c>
      <c r="D50" s="270">
        <f t="shared" si="2"/>
        <v>17</v>
      </c>
      <c r="E50" s="259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</row>
    <row r="51" spans="1:26" ht="15.75">
      <c r="A51" s="268" t="s">
        <v>1178</v>
      </c>
      <c r="B51" s="269" t="s">
        <v>1549</v>
      </c>
      <c r="C51" s="270">
        <v>228</v>
      </c>
      <c r="D51" s="270">
        <f t="shared" si="2"/>
        <v>20</v>
      </c>
      <c r="E51" s="259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</row>
    <row r="52" spans="1:26" ht="15.75">
      <c r="A52" s="268" t="s">
        <v>1180</v>
      </c>
      <c r="B52" s="269" t="s">
        <v>1181</v>
      </c>
      <c r="C52" s="270">
        <v>228</v>
      </c>
      <c r="D52" s="270">
        <f t="shared" si="2"/>
        <v>20</v>
      </c>
      <c r="E52" s="259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</row>
    <row r="53" spans="1:26" ht="15.75">
      <c r="A53" s="268" t="s">
        <v>1180</v>
      </c>
      <c r="B53" s="269" t="s">
        <v>1182</v>
      </c>
      <c r="C53" s="270">
        <v>228</v>
      </c>
      <c r="D53" s="270">
        <f t="shared" si="2"/>
        <v>20</v>
      </c>
      <c r="E53" s="259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</row>
    <row r="54" spans="1:26" ht="15.75">
      <c r="A54" s="274" t="s">
        <v>1180</v>
      </c>
      <c r="B54" s="275" t="s">
        <v>1902</v>
      </c>
      <c r="C54" s="276">
        <v>275</v>
      </c>
      <c r="D54" s="276">
        <f t="shared" si="2"/>
        <v>23.916666666666668</v>
      </c>
      <c r="E54" s="259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</row>
    <row r="55" spans="1:26" ht="15.75">
      <c r="A55" s="268" t="s">
        <v>1183</v>
      </c>
      <c r="B55" s="269" t="s">
        <v>1815</v>
      </c>
      <c r="C55" s="270">
        <v>128</v>
      </c>
      <c r="D55" s="270">
        <f t="shared" si="2"/>
        <v>11.666666666666666</v>
      </c>
      <c r="E55" s="259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</row>
    <row r="56" spans="1:26" ht="15.75">
      <c r="A56" s="268" t="s">
        <v>1183</v>
      </c>
      <c r="B56" s="269" t="s">
        <v>1816</v>
      </c>
      <c r="C56" s="270">
        <v>144</v>
      </c>
      <c r="D56" s="270">
        <f t="shared" si="2"/>
        <v>13</v>
      </c>
      <c r="E56" s="259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</row>
    <row r="57" spans="1:26" ht="15.75">
      <c r="A57" s="268" t="s">
        <v>1183</v>
      </c>
      <c r="B57" s="269" t="s">
        <v>1858</v>
      </c>
      <c r="C57" s="270">
        <v>160</v>
      </c>
      <c r="D57" s="270">
        <f t="shared" si="2"/>
        <v>14.333333333333334</v>
      </c>
      <c r="E57" s="259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</row>
    <row r="58" spans="1:26" ht="15.75">
      <c r="A58" s="268" t="s">
        <v>1183</v>
      </c>
      <c r="B58" s="269" t="s">
        <v>1184</v>
      </c>
      <c r="C58" s="270">
        <v>128</v>
      </c>
      <c r="D58" s="270">
        <f t="shared" si="2"/>
        <v>11.666666666666666</v>
      </c>
      <c r="E58" s="259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</row>
    <row r="59" spans="1:26" ht="15.75">
      <c r="A59" s="268" t="s">
        <v>1183</v>
      </c>
      <c r="B59" s="269" t="s">
        <v>1185</v>
      </c>
      <c r="C59" s="270">
        <v>128</v>
      </c>
      <c r="D59" s="270">
        <f t="shared" si="2"/>
        <v>11.666666666666666</v>
      </c>
      <c r="E59" s="259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</row>
    <row r="60" spans="1:26" ht="15.75">
      <c r="A60" s="268" t="s">
        <v>1183</v>
      </c>
      <c r="B60" s="269" t="s">
        <v>1533</v>
      </c>
      <c r="C60" s="270">
        <v>144</v>
      </c>
      <c r="D60" s="270">
        <f t="shared" si="2"/>
        <v>13</v>
      </c>
      <c r="E60" s="259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</row>
    <row r="61" spans="1:26" ht="15.75">
      <c r="A61" s="268" t="s">
        <v>1183</v>
      </c>
      <c r="B61" s="269" t="s">
        <v>1817</v>
      </c>
      <c r="C61" s="270">
        <v>160</v>
      </c>
      <c r="D61" s="270">
        <f t="shared" si="2"/>
        <v>14.333333333333334</v>
      </c>
      <c r="E61" s="259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</row>
    <row r="62" spans="1:26" ht="15.75">
      <c r="A62" s="268" t="s">
        <v>1183</v>
      </c>
      <c r="B62" s="269" t="s">
        <v>1186</v>
      </c>
      <c r="C62" s="270">
        <v>80</v>
      </c>
      <c r="D62" s="270">
        <f t="shared" si="2"/>
        <v>7.666666666666667</v>
      </c>
      <c r="E62" s="259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</row>
    <row r="63" spans="1:26" ht="15.75">
      <c r="A63" s="268" t="s">
        <v>1187</v>
      </c>
      <c r="B63" s="269" t="s">
        <v>1188</v>
      </c>
      <c r="C63" s="270">
        <v>120</v>
      </c>
      <c r="D63" s="270">
        <f t="shared" si="2"/>
        <v>11</v>
      </c>
      <c r="E63" s="259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</row>
    <row r="64" spans="1:26" ht="15.75">
      <c r="A64" s="268" t="s">
        <v>1187</v>
      </c>
      <c r="B64" s="269" t="s">
        <v>1647</v>
      </c>
      <c r="C64" s="270">
        <v>120</v>
      </c>
      <c r="D64" s="270">
        <f t="shared" si="2"/>
        <v>11</v>
      </c>
      <c r="E64" s="259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</row>
    <row r="65" spans="1:26" ht="15.75">
      <c r="A65" s="268" t="s">
        <v>1189</v>
      </c>
      <c r="B65" s="269" t="s">
        <v>1190</v>
      </c>
      <c r="C65" s="270">
        <v>320</v>
      </c>
      <c r="D65" s="270">
        <f t="shared" si="2"/>
        <v>27.666666666666668</v>
      </c>
      <c r="E65" s="259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</row>
    <row r="66" spans="1:26" ht="15.75">
      <c r="A66" s="268" t="s">
        <v>1191</v>
      </c>
      <c r="B66" s="269" t="s">
        <v>1192</v>
      </c>
      <c r="C66" s="270">
        <v>360</v>
      </c>
      <c r="D66" s="270">
        <f t="shared" si="2"/>
        <v>31</v>
      </c>
      <c r="E66" s="259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</row>
    <row r="67" spans="1:26" ht="15.75">
      <c r="A67" s="268" t="s">
        <v>1189</v>
      </c>
      <c r="B67" s="269" t="s">
        <v>1193</v>
      </c>
      <c r="C67" s="270">
        <v>336</v>
      </c>
      <c r="D67" s="270">
        <f t="shared" si="2"/>
        <v>29</v>
      </c>
      <c r="E67" s="259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</row>
    <row r="68" spans="1:26" ht="15.75">
      <c r="A68" s="268" t="s">
        <v>1191</v>
      </c>
      <c r="B68" s="269" t="s">
        <v>1604</v>
      </c>
      <c r="C68" s="270">
        <v>336</v>
      </c>
      <c r="D68" s="270">
        <f t="shared" si="2"/>
        <v>29</v>
      </c>
      <c r="E68" s="259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</row>
    <row r="69" spans="1:26" ht="15.75">
      <c r="A69" s="268" t="s">
        <v>1191</v>
      </c>
      <c r="B69" s="269" t="s">
        <v>1195</v>
      </c>
      <c r="C69" s="270">
        <v>312</v>
      </c>
      <c r="D69" s="270">
        <f t="shared" si="2"/>
        <v>27</v>
      </c>
      <c r="E69" s="259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</row>
    <row r="70" spans="1:26" ht="15.75">
      <c r="A70" s="268" t="s">
        <v>1191</v>
      </c>
      <c r="B70" s="269" t="s">
        <v>1194</v>
      </c>
      <c r="C70" s="270">
        <v>320</v>
      </c>
      <c r="D70" s="270">
        <f t="shared" si="2"/>
        <v>27.666666666666668</v>
      </c>
      <c r="E70" s="259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</row>
    <row r="71" spans="1:26" ht="15.75">
      <c r="A71" s="268" t="s">
        <v>1189</v>
      </c>
      <c r="B71" s="269" t="s">
        <v>1605</v>
      </c>
      <c r="C71" s="270">
        <v>348</v>
      </c>
      <c r="D71" s="270">
        <f t="shared" si="2"/>
        <v>30</v>
      </c>
      <c r="E71" s="259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</row>
    <row r="72" spans="1:26" ht="15.75">
      <c r="A72" s="268" t="s">
        <v>1189</v>
      </c>
      <c r="B72" s="269" t="s">
        <v>1903</v>
      </c>
      <c r="C72" s="270">
        <v>400</v>
      </c>
      <c r="D72" s="270">
        <f t="shared" si="2"/>
        <v>34.333333333333336</v>
      </c>
      <c r="E72" s="259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</row>
    <row r="73" spans="1:26" ht="15.75">
      <c r="A73" s="271" t="s">
        <v>1189</v>
      </c>
      <c r="B73" s="269" t="s">
        <v>1606</v>
      </c>
      <c r="C73" s="270">
        <v>1680</v>
      </c>
      <c r="D73" s="270">
        <f t="shared" si="2"/>
        <v>141</v>
      </c>
      <c r="E73" s="259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</row>
    <row r="74" spans="1:26" ht="15.75">
      <c r="A74" s="271" t="s">
        <v>1189</v>
      </c>
      <c r="B74" s="269" t="s">
        <v>1904</v>
      </c>
      <c r="C74" s="270">
        <v>1995</v>
      </c>
      <c r="D74" s="270">
        <f t="shared" si="2"/>
        <v>167.25</v>
      </c>
      <c r="E74" s="259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</row>
    <row r="75" spans="1:26" ht="15.75">
      <c r="A75" s="268" t="s">
        <v>1189</v>
      </c>
      <c r="B75" s="269" t="s">
        <v>1196</v>
      </c>
      <c r="C75" s="270">
        <v>480</v>
      </c>
      <c r="D75" s="270">
        <f t="shared" si="2"/>
        <v>41</v>
      </c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</row>
    <row r="76" spans="1:26" ht="15.75">
      <c r="A76" s="268" t="s">
        <v>1189</v>
      </c>
      <c r="B76" s="269" t="s">
        <v>1607</v>
      </c>
      <c r="C76" s="270">
        <v>516</v>
      </c>
      <c r="D76" s="270">
        <f t="shared" si="2"/>
        <v>44</v>
      </c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</row>
    <row r="77" spans="1:26" ht="15.75">
      <c r="A77" s="268" t="s">
        <v>1189</v>
      </c>
      <c r="B77" s="269" t="s">
        <v>1608</v>
      </c>
      <c r="C77" s="270">
        <v>520</v>
      </c>
      <c r="D77" s="270">
        <f t="shared" si="2"/>
        <v>44.333333333333336</v>
      </c>
      <c r="E77" s="259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</row>
    <row r="78" spans="1:26" ht="15.75">
      <c r="A78" s="268" t="s">
        <v>1189</v>
      </c>
      <c r="B78" s="269" t="s">
        <v>1609</v>
      </c>
      <c r="C78" s="270">
        <v>552</v>
      </c>
      <c r="D78" s="270">
        <f t="shared" si="2"/>
        <v>47</v>
      </c>
      <c r="E78" s="259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</row>
    <row r="79" spans="1:26" ht="15.75">
      <c r="A79" s="268" t="s">
        <v>1189</v>
      </c>
      <c r="B79" s="269" t="s">
        <v>1905</v>
      </c>
      <c r="C79" s="270">
        <v>623</v>
      </c>
      <c r="D79" s="270">
        <f t="shared" si="2"/>
        <v>52.916666666666664</v>
      </c>
      <c r="E79" s="259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</row>
    <row r="80" spans="1:26" ht="15.75">
      <c r="A80" s="268" t="s">
        <v>1189</v>
      </c>
      <c r="B80" s="269" t="s">
        <v>1197</v>
      </c>
      <c r="C80" s="270">
        <v>492</v>
      </c>
      <c r="D80" s="270">
        <f t="shared" si="2"/>
        <v>42</v>
      </c>
      <c r="E80" s="259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</row>
    <row r="81" spans="1:26" ht="15.75">
      <c r="A81" s="268" t="s">
        <v>1189</v>
      </c>
      <c r="B81" s="269" t="s">
        <v>1610</v>
      </c>
      <c r="C81" s="270">
        <v>540</v>
      </c>
      <c r="D81" s="270">
        <f t="shared" si="2"/>
        <v>46</v>
      </c>
      <c r="E81" s="259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</row>
    <row r="82" spans="1:26" ht="15.75">
      <c r="A82" s="268" t="s">
        <v>1189</v>
      </c>
      <c r="B82" s="269" t="s">
        <v>1906</v>
      </c>
      <c r="C82" s="270">
        <v>600</v>
      </c>
      <c r="D82" s="270">
        <f t="shared" si="2"/>
        <v>51</v>
      </c>
      <c r="E82" s="259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</row>
    <row r="83" spans="1:26" ht="15.75">
      <c r="A83" s="268" t="s">
        <v>1189</v>
      </c>
      <c r="B83" s="269" t="s">
        <v>1198</v>
      </c>
      <c r="C83" s="270">
        <v>468</v>
      </c>
      <c r="D83" s="270">
        <f t="shared" si="2"/>
        <v>40</v>
      </c>
      <c r="E83" s="259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</row>
    <row r="84" spans="1:26" ht="15.75">
      <c r="A84" s="268" t="s">
        <v>1191</v>
      </c>
      <c r="B84" s="269" t="s">
        <v>1199</v>
      </c>
      <c r="C84" s="270">
        <v>492</v>
      </c>
      <c r="D84" s="270">
        <f t="shared" si="2"/>
        <v>42</v>
      </c>
      <c r="E84" s="259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</row>
    <row r="85" spans="1:26" ht="15.75">
      <c r="A85" s="268" t="s">
        <v>1189</v>
      </c>
      <c r="B85" s="269" t="s">
        <v>1611</v>
      </c>
      <c r="C85" s="270">
        <v>528</v>
      </c>
      <c r="D85" s="270">
        <f t="shared" si="2"/>
        <v>45</v>
      </c>
      <c r="E85" s="259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</row>
    <row r="86" spans="1:26" ht="15.75">
      <c r="A86" s="268" t="s">
        <v>1189</v>
      </c>
      <c r="B86" s="269" t="s">
        <v>1907</v>
      </c>
      <c r="C86" s="270">
        <v>585</v>
      </c>
      <c r="D86" s="270">
        <f t="shared" si="2"/>
        <v>49.75</v>
      </c>
      <c r="E86" s="259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</row>
    <row r="87" spans="1:26" ht="15.75">
      <c r="A87" s="268" t="s">
        <v>1189</v>
      </c>
      <c r="B87" s="269" t="s">
        <v>1685</v>
      </c>
      <c r="C87" s="270">
        <v>396</v>
      </c>
      <c r="D87" s="270">
        <f t="shared" si="2"/>
        <v>34</v>
      </c>
      <c r="E87" s="259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</row>
    <row r="88" spans="1:26" ht="15.75">
      <c r="A88" s="268" t="s">
        <v>1189</v>
      </c>
      <c r="B88" s="269" t="s">
        <v>1908</v>
      </c>
      <c r="C88" s="270">
        <v>446</v>
      </c>
      <c r="D88" s="270">
        <f t="shared" si="2"/>
        <v>38.166666666666664</v>
      </c>
      <c r="E88" s="259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</row>
    <row r="89" spans="1:26" ht="15.75">
      <c r="A89" s="268" t="s">
        <v>1189</v>
      </c>
      <c r="B89" s="269" t="s">
        <v>1686</v>
      </c>
      <c r="C89" s="270">
        <v>448</v>
      </c>
      <c r="D89" s="270">
        <f t="shared" si="2"/>
        <v>38.333333333333336</v>
      </c>
      <c r="E89" s="259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</row>
    <row r="90" spans="1:26" ht="15.75">
      <c r="A90" s="268" t="s">
        <v>1189</v>
      </c>
      <c r="B90" s="269" t="s">
        <v>1686</v>
      </c>
      <c r="C90" s="270">
        <v>448</v>
      </c>
      <c r="D90" s="270">
        <f t="shared" si="2"/>
        <v>38.333333333333336</v>
      </c>
      <c r="E90" s="259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</row>
    <row r="91" spans="1:26" ht="15.75">
      <c r="A91" s="268" t="s">
        <v>1189</v>
      </c>
      <c r="B91" s="269" t="s">
        <v>1687</v>
      </c>
      <c r="C91" s="270">
        <v>1284</v>
      </c>
      <c r="D91" s="270">
        <f t="shared" si="2"/>
        <v>108</v>
      </c>
      <c r="E91" s="259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</row>
    <row r="92" spans="1:26" ht="15.75">
      <c r="A92" s="268" t="s">
        <v>1586</v>
      </c>
      <c r="B92" s="269" t="s">
        <v>1587</v>
      </c>
      <c r="C92" s="270">
        <v>340</v>
      </c>
      <c r="D92" s="270">
        <f t="shared" si="2"/>
        <v>29.333333333333332</v>
      </c>
      <c r="E92" s="259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</row>
    <row r="93" spans="1:26" ht="15.75">
      <c r="A93" s="268" t="s">
        <v>1200</v>
      </c>
      <c r="B93" s="269" t="s">
        <v>1201</v>
      </c>
      <c r="C93" s="270">
        <v>132</v>
      </c>
      <c r="D93" s="270">
        <f t="shared" si="2"/>
        <v>12</v>
      </c>
      <c r="E93" s="259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</row>
    <row r="94" spans="1:26" ht="15.75">
      <c r="A94" s="268" t="s">
        <v>1200</v>
      </c>
      <c r="B94" s="269" t="s">
        <v>1343</v>
      </c>
      <c r="C94" s="270">
        <v>144</v>
      </c>
      <c r="D94" s="270">
        <f t="shared" si="2"/>
        <v>13</v>
      </c>
      <c r="E94" s="259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</row>
    <row r="95" spans="1:26" ht="15.75">
      <c r="A95" s="268" t="s">
        <v>1200</v>
      </c>
      <c r="B95" s="269" t="s">
        <v>1755</v>
      </c>
      <c r="C95" s="270">
        <v>144</v>
      </c>
      <c r="D95" s="270">
        <f t="shared" si="2"/>
        <v>13</v>
      </c>
      <c r="E95" s="259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</row>
    <row r="96" spans="1:26" ht="15.75">
      <c r="A96" s="268" t="s">
        <v>1200</v>
      </c>
      <c r="B96" s="269" t="s">
        <v>1202</v>
      </c>
      <c r="C96" s="270">
        <v>360</v>
      </c>
      <c r="D96" s="270">
        <f t="shared" si="2"/>
        <v>31</v>
      </c>
      <c r="E96" s="259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</row>
    <row r="97" spans="1:26" ht="15.75">
      <c r="A97" s="268" t="s">
        <v>1200</v>
      </c>
      <c r="B97" s="269" t="s">
        <v>1756</v>
      </c>
      <c r="C97" s="270">
        <v>420</v>
      </c>
      <c r="D97" s="270">
        <f t="shared" si="2"/>
        <v>36</v>
      </c>
      <c r="E97" s="259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</row>
    <row r="98" spans="1:26" ht="15.75">
      <c r="A98" s="268" t="s">
        <v>1200</v>
      </c>
      <c r="B98" s="269" t="s">
        <v>1203</v>
      </c>
      <c r="C98" s="270">
        <v>432</v>
      </c>
      <c r="D98" s="270">
        <f>(C98/6)+1</f>
        <v>73</v>
      </c>
      <c r="E98" s="259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</row>
    <row r="99" spans="1:26" ht="15.75">
      <c r="A99" s="268" t="s">
        <v>1200</v>
      </c>
      <c r="B99" s="269" t="s">
        <v>1204</v>
      </c>
      <c r="C99" s="270">
        <v>360</v>
      </c>
      <c r="D99" s="270">
        <f t="shared" ref="D99:D231" si="3">(C99/12)+1</f>
        <v>31</v>
      </c>
      <c r="E99" s="259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</row>
    <row r="100" spans="1:26" ht="15.75">
      <c r="A100" s="268" t="s">
        <v>1200</v>
      </c>
      <c r="B100" s="269" t="s">
        <v>1205</v>
      </c>
      <c r="C100" s="270">
        <v>372</v>
      </c>
      <c r="D100" s="270">
        <f t="shared" si="3"/>
        <v>32</v>
      </c>
      <c r="E100" s="259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</row>
    <row r="101" spans="1:26" ht="15.75">
      <c r="A101" s="268" t="s">
        <v>1200</v>
      </c>
      <c r="B101" s="269" t="s">
        <v>1757</v>
      </c>
      <c r="C101" s="270">
        <v>420</v>
      </c>
      <c r="D101" s="270">
        <f t="shared" si="3"/>
        <v>36</v>
      </c>
      <c r="E101" s="259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</row>
    <row r="102" spans="1:26" ht="15.75">
      <c r="A102" s="268" t="s">
        <v>1200</v>
      </c>
      <c r="B102" s="269" t="s">
        <v>1206</v>
      </c>
      <c r="C102" s="270">
        <v>132</v>
      </c>
      <c r="D102" s="270">
        <f t="shared" si="3"/>
        <v>12</v>
      </c>
      <c r="E102" s="259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</row>
    <row r="103" spans="1:26" ht="15.75">
      <c r="A103" s="268" t="s">
        <v>1200</v>
      </c>
      <c r="B103" s="269" t="s">
        <v>1207</v>
      </c>
      <c r="C103" s="270">
        <v>144</v>
      </c>
      <c r="D103" s="270">
        <f t="shared" si="3"/>
        <v>13</v>
      </c>
      <c r="E103" s="259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</row>
    <row r="104" spans="1:26" ht="15.75">
      <c r="A104" s="268" t="s">
        <v>1200</v>
      </c>
      <c r="B104" s="269" t="s">
        <v>1758</v>
      </c>
      <c r="C104" s="270">
        <v>144</v>
      </c>
      <c r="D104" s="270">
        <f t="shared" si="3"/>
        <v>13</v>
      </c>
      <c r="E104" s="259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</row>
    <row r="105" spans="1:26" ht="15.75">
      <c r="A105" s="268" t="s">
        <v>1200</v>
      </c>
      <c r="B105" s="269" t="s">
        <v>1208</v>
      </c>
      <c r="C105" s="270">
        <v>180</v>
      </c>
      <c r="D105" s="270">
        <f t="shared" si="3"/>
        <v>16</v>
      </c>
      <c r="E105" s="259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</row>
    <row r="106" spans="1:26" ht="15.75">
      <c r="A106" s="268" t="s">
        <v>1200</v>
      </c>
      <c r="B106" s="269" t="s">
        <v>1612</v>
      </c>
      <c r="C106" s="270">
        <v>210</v>
      </c>
      <c r="D106" s="270">
        <f t="shared" si="3"/>
        <v>18.5</v>
      </c>
      <c r="E106" s="259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</row>
    <row r="107" spans="1:26" ht="15.75">
      <c r="A107" s="268" t="s">
        <v>1200</v>
      </c>
      <c r="B107" s="269" t="s">
        <v>1209</v>
      </c>
      <c r="C107" s="270">
        <v>108</v>
      </c>
      <c r="D107" s="270">
        <f t="shared" si="3"/>
        <v>10</v>
      </c>
      <c r="E107" s="259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</row>
    <row r="108" spans="1:26" ht="15.75">
      <c r="A108" s="268" t="s">
        <v>1200</v>
      </c>
      <c r="B108" s="269" t="s">
        <v>1534</v>
      </c>
      <c r="C108" s="270">
        <v>120</v>
      </c>
      <c r="D108" s="270">
        <f t="shared" si="3"/>
        <v>11</v>
      </c>
      <c r="E108" s="259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</row>
    <row r="109" spans="1:26" ht="15.75">
      <c r="A109" s="274" t="s">
        <v>1200</v>
      </c>
      <c r="B109" s="275" t="s">
        <v>1937</v>
      </c>
      <c r="C109" s="276">
        <v>144</v>
      </c>
      <c r="D109" s="276">
        <f t="shared" si="3"/>
        <v>13</v>
      </c>
      <c r="E109" s="259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</row>
    <row r="110" spans="1:26" ht="15.75">
      <c r="A110" s="268" t="s">
        <v>1200</v>
      </c>
      <c r="B110" s="269" t="s">
        <v>1210</v>
      </c>
      <c r="C110" s="270">
        <v>72</v>
      </c>
      <c r="D110" s="270">
        <f t="shared" si="3"/>
        <v>7</v>
      </c>
      <c r="E110" s="259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</row>
    <row r="111" spans="1:26" ht="15.75">
      <c r="A111" s="274" t="s">
        <v>1200</v>
      </c>
      <c r="B111" s="275" t="s">
        <v>1938</v>
      </c>
      <c r="C111" s="276">
        <v>144</v>
      </c>
      <c r="D111" s="276">
        <f t="shared" si="3"/>
        <v>13</v>
      </c>
      <c r="E111" s="259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</row>
    <row r="112" spans="1:26" ht="15.75">
      <c r="A112" s="268" t="s">
        <v>1211</v>
      </c>
      <c r="B112" s="269" t="s">
        <v>1212</v>
      </c>
      <c r="C112" s="270">
        <v>80</v>
      </c>
      <c r="D112" s="270">
        <f t="shared" si="3"/>
        <v>7.666666666666667</v>
      </c>
      <c r="E112" s="259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</row>
    <row r="113" spans="1:26" ht="15.75">
      <c r="A113" s="268" t="s">
        <v>1211</v>
      </c>
      <c r="B113" s="269" t="s">
        <v>1213</v>
      </c>
      <c r="C113" s="270">
        <v>160</v>
      </c>
      <c r="D113" s="270">
        <f t="shared" si="3"/>
        <v>14.333333333333334</v>
      </c>
      <c r="E113" s="259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</row>
    <row r="114" spans="1:26" ht="15.75">
      <c r="A114" s="268" t="s">
        <v>1211</v>
      </c>
      <c r="B114" s="269" t="s">
        <v>1214</v>
      </c>
      <c r="C114" s="270">
        <v>160</v>
      </c>
      <c r="D114" s="270">
        <f t="shared" si="3"/>
        <v>14.333333333333334</v>
      </c>
      <c r="E114" s="259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</row>
    <row r="115" spans="1:26" ht="15.75">
      <c r="A115" s="268" t="s">
        <v>1211</v>
      </c>
      <c r="B115" s="269" t="s">
        <v>1688</v>
      </c>
      <c r="C115" s="270">
        <v>182</v>
      </c>
      <c r="D115" s="270">
        <f t="shared" si="3"/>
        <v>16.166666666666664</v>
      </c>
      <c r="E115" s="259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</row>
    <row r="116" spans="1:26" ht="15.75">
      <c r="A116" s="268" t="s">
        <v>1215</v>
      </c>
      <c r="B116" s="269" t="s">
        <v>1401</v>
      </c>
      <c r="C116" s="270">
        <v>180</v>
      </c>
      <c r="D116" s="270">
        <f t="shared" si="3"/>
        <v>16</v>
      </c>
      <c r="E116" s="259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</row>
    <row r="117" spans="1:26" ht="15.75">
      <c r="A117" s="268" t="s">
        <v>1215</v>
      </c>
      <c r="B117" s="269" t="s">
        <v>1859</v>
      </c>
      <c r="C117" s="270">
        <v>180</v>
      </c>
      <c r="D117" s="270">
        <f t="shared" si="3"/>
        <v>16</v>
      </c>
      <c r="E117" s="259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</row>
    <row r="118" spans="1:26" ht="15.75">
      <c r="A118" s="268" t="s">
        <v>1215</v>
      </c>
      <c r="B118" s="269" t="s">
        <v>1216</v>
      </c>
      <c r="C118" s="270">
        <v>336</v>
      </c>
      <c r="D118" s="270">
        <f t="shared" si="3"/>
        <v>29</v>
      </c>
      <c r="E118" s="259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</row>
    <row r="119" spans="1:26" ht="15.75">
      <c r="A119" s="268" t="s">
        <v>1215</v>
      </c>
      <c r="B119" s="269" t="s">
        <v>1217</v>
      </c>
      <c r="C119" s="270">
        <v>160</v>
      </c>
      <c r="D119" s="270">
        <f t="shared" si="3"/>
        <v>14.333333333333334</v>
      </c>
      <c r="E119" s="259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</row>
    <row r="120" spans="1:26" ht="15.75">
      <c r="A120" s="268" t="s">
        <v>1218</v>
      </c>
      <c r="B120" s="269" t="s">
        <v>1219</v>
      </c>
      <c r="C120" s="270">
        <v>144</v>
      </c>
      <c r="D120" s="270">
        <f t="shared" si="3"/>
        <v>13</v>
      </c>
      <c r="E120" s="259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</row>
    <row r="121" spans="1:26">
      <c r="A121" s="268" t="s">
        <v>1218</v>
      </c>
      <c r="B121" s="269" t="s">
        <v>1220</v>
      </c>
      <c r="C121" s="270">
        <v>64</v>
      </c>
      <c r="D121" s="270">
        <f t="shared" si="3"/>
        <v>6.333333333333333</v>
      </c>
      <c r="E121" s="261"/>
      <c r="F121" s="262"/>
      <c r="G121" s="262"/>
      <c r="H121" s="262"/>
      <c r="I121" s="262"/>
      <c r="J121" s="262"/>
      <c r="K121" s="262"/>
      <c r="L121" s="262"/>
      <c r="M121" s="262"/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</row>
    <row r="122" spans="1:26" ht="15.75">
      <c r="A122" s="268" t="s">
        <v>1221</v>
      </c>
      <c r="B122" s="269" t="s">
        <v>1222</v>
      </c>
      <c r="C122" s="270">
        <v>128</v>
      </c>
      <c r="D122" s="270">
        <f t="shared" si="3"/>
        <v>11.666666666666666</v>
      </c>
      <c r="E122" s="259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</row>
    <row r="123" spans="1:26" ht="15.75">
      <c r="A123" s="277" t="s">
        <v>1223</v>
      </c>
      <c r="B123" s="278" t="s">
        <v>1613</v>
      </c>
      <c r="C123" s="279">
        <v>240</v>
      </c>
      <c r="D123" s="279">
        <f t="shared" si="3"/>
        <v>21</v>
      </c>
      <c r="E123" s="259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</row>
    <row r="124" spans="1:26" ht="15.75">
      <c r="A124" s="269" t="s">
        <v>1224</v>
      </c>
      <c r="B124" s="269" t="s">
        <v>1225</v>
      </c>
      <c r="C124" s="270">
        <v>188</v>
      </c>
      <c r="D124" s="270">
        <f t="shared" si="3"/>
        <v>16.666666666666664</v>
      </c>
      <c r="E124" s="259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</row>
    <row r="125" spans="1:26" ht="15.75">
      <c r="A125" s="269" t="s">
        <v>1224</v>
      </c>
      <c r="B125" s="269" t="s">
        <v>1226</v>
      </c>
      <c r="C125" s="270">
        <v>200</v>
      </c>
      <c r="D125" s="270">
        <f t="shared" si="3"/>
        <v>17.666666666666668</v>
      </c>
      <c r="E125" s="259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</row>
    <row r="126" spans="1:26" ht="15.75">
      <c r="A126" s="269" t="s">
        <v>1224</v>
      </c>
      <c r="B126" s="269" t="s">
        <v>1535</v>
      </c>
      <c r="C126" s="270">
        <v>216</v>
      </c>
      <c r="D126" s="270">
        <f t="shared" si="3"/>
        <v>19</v>
      </c>
      <c r="E126" s="259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</row>
    <row r="127" spans="1:26" ht="15.75">
      <c r="A127" s="269" t="s">
        <v>1224</v>
      </c>
      <c r="B127" s="269" t="s">
        <v>1759</v>
      </c>
      <c r="C127" s="270">
        <v>240</v>
      </c>
      <c r="D127" s="270">
        <f t="shared" si="3"/>
        <v>21</v>
      </c>
      <c r="E127" s="259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</row>
    <row r="128" spans="1:26" ht="15.75">
      <c r="A128" s="269" t="s">
        <v>1224</v>
      </c>
      <c r="B128" s="269" t="s">
        <v>1227</v>
      </c>
      <c r="C128" s="270">
        <v>564</v>
      </c>
      <c r="D128" s="270">
        <f t="shared" si="3"/>
        <v>48</v>
      </c>
      <c r="E128" s="259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</row>
    <row r="129" spans="1:26" ht="15.75">
      <c r="A129" s="269" t="s">
        <v>1224</v>
      </c>
      <c r="B129" s="269" t="s">
        <v>1536</v>
      </c>
      <c r="C129" s="270">
        <v>636</v>
      </c>
      <c r="D129" s="270">
        <f t="shared" si="3"/>
        <v>54</v>
      </c>
      <c r="E129" s="259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</row>
    <row r="130" spans="1:26" ht="15.75">
      <c r="A130" s="275" t="s">
        <v>1224</v>
      </c>
      <c r="B130" s="275" t="s">
        <v>1939</v>
      </c>
      <c r="C130" s="276">
        <v>700</v>
      </c>
      <c r="D130" s="276">
        <f t="shared" si="3"/>
        <v>59.333333333333336</v>
      </c>
      <c r="E130" s="259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</row>
    <row r="131" spans="1:26" ht="15.75">
      <c r="A131" s="269" t="s">
        <v>1224</v>
      </c>
      <c r="B131" s="269" t="s">
        <v>1228</v>
      </c>
      <c r="C131" s="270">
        <v>250</v>
      </c>
      <c r="D131" s="270">
        <f t="shared" si="3"/>
        <v>21.833333333333332</v>
      </c>
      <c r="E131" s="259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</row>
    <row r="132" spans="1:26" ht="15.75">
      <c r="A132" s="269" t="s">
        <v>1224</v>
      </c>
      <c r="B132" s="269" t="s">
        <v>1229</v>
      </c>
      <c r="C132" s="270">
        <v>250</v>
      </c>
      <c r="D132" s="270">
        <f t="shared" si="3"/>
        <v>21.833333333333332</v>
      </c>
      <c r="E132" s="259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</row>
    <row r="133" spans="1:26" ht="15.75">
      <c r="A133" s="269" t="s">
        <v>1224</v>
      </c>
      <c r="B133" s="269" t="s">
        <v>1230</v>
      </c>
      <c r="C133" s="270">
        <v>288</v>
      </c>
      <c r="D133" s="270">
        <f t="shared" si="3"/>
        <v>25</v>
      </c>
      <c r="E133" s="259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</row>
    <row r="134" spans="1:26" ht="15.75">
      <c r="A134" s="269" t="s">
        <v>1224</v>
      </c>
      <c r="B134" s="269" t="s">
        <v>1537</v>
      </c>
      <c r="C134" s="270">
        <v>492</v>
      </c>
      <c r="D134" s="270">
        <f t="shared" si="3"/>
        <v>42</v>
      </c>
      <c r="E134" s="259"/>
      <c r="F134" s="260"/>
      <c r="G134" s="260"/>
      <c r="H134" s="260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</row>
    <row r="135" spans="1:26" ht="15.75">
      <c r="A135" s="269" t="s">
        <v>1224</v>
      </c>
      <c r="B135" s="269" t="s">
        <v>1538</v>
      </c>
      <c r="C135" s="270">
        <v>636</v>
      </c>
      <c r="D135" s="270">
        <f t="shared" si="3"/>
        <v>54</v>
      </c>
      <c r="E135" s="259"/>
      <c r="F135" s="260"/>
      <c r="G135" s="260"/>
      <c r="H135" s="260"/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</row>
    <row r="136" spans="1:26" ht="15.75">
      <c r="A136" s="275" t="s">
        <v>1224</v>
      </c>
      <c r="B136" s="275" t="s">
        <v>1940</v>
      </c>
      <c r="C136" s="276">
        <v>700</v>
      </c>
      <c r="D136" s="276">
        <f t="shared" si="3"/>
        <v>59.333333333333336</v>
      </c>
      <c r="E136" s="259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</row>
    <row r="137" spans="1:26" ht="15.75">
      <c r="A137" s="269" t="s">
        <v>1224</v>
      </c>
      <c r="B137" s="269" t="s">
        <v>1539</v>
      </c>
      <c r="C137" s="270">
        <v>564</v>
      </c>
      <c r="D137" s="270">
        <f t="shared" si="3"/>
        <v>48</v>
      </c>
      <c r="E137" s="259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</row>
    <row r="138" spans="1:26" ht="15.75">
      <c r="A138" s="269" t="s">
        <v>1224</v>
      </c>
      <c r="B138" s="269" t="s">
        <v>1760</v>
      </c>
      <c r="C138" s="270">
        <v>660</v>
      </c>
      <c r="D138" s="270">
        <f t="shared" si="3"/>
        <v>56</v>
      </c>
      <c r="E138" s="259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</row>
    <row r="139" spans="1:26" ht="15.75">
      <c r="A139" s="269" t="s">
        <v>1224</v>
      </c>
      <c r="B139" s="269" t="s">
        <v>1231</v>
      </c>
      <c r="C139" s="270">
        <v>216</v>
      </c>
      <c r="D139" s="270">
        <f t="shared" si="3"/>
        <v>19</v>
      </c>
      <c r="E139" s="259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</row>
    <row r="140" spans="1:26" ht="15.75">
      <c r="A140" s="269" t="s">
        <v>1224</v>
      </c>
      <c r="B140" s="269" t="s">
        <v>1232</v>
      </c>
      <c r="C140" s="270">
        <v>240</v>
      </c>
      <c r="D140" s="270">
        <f t="shared" si="3"/>
        <v>21</v>
      </c>
      <c r="E140" s="259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</row>
    <row r="141" spans="1:26" ht="15.75">
      <c r="A141" s="269" t="s">
        <v>1224</v>
      </c>
      <c r="B141" s="269" t="s">
        <v>1540</v>
      </c>
      <c r="C141" s="270">
        <v>252</v>
      </c>
      <c r="D141" s="270">
        <f t="shared" si="3"/>
        <v>22</v>
      </c>
      <c r="E141" s="259"/>
      <c r="F141" s="260"/>
      <c r="G141" s="260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  <c r="Z141" s="260"/>
    </row>
    <row r="142" spans="1:26" ht="15.75">
      <c r="A142" s="269" t="s">
        <v>1224</v>
      </c>
      <c r="B142" s="269" t="s">
        <v>1761</v>
      </c>
      <c r="C142" s="270">
        <v>285</v>
      </c>
      <c r="D142" s="270">
        <f t="shared" si="3"/>
        <v>24.75</v>
      </c>
      <c r="E142" s="259"/>
      <c r="F142" s="260"/>
      <c r="G142" s="260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60"/>
      <c r="V142" s="260"/>
      <c r="W142" s="260"/>
      <c r="X142" s="260"/>
      <c r="Y142" s="260"/>
      <c r="Z142" s="260"/>
    </row>
    <row r="143" spans="1:26" ht="15.75">
      <c r="A143" s="269" t="s">
        <v>1224</v>
      </c>
      <c r="B143" s="269" t="s">
        <v>1233</v>
      </c>
      <c r="C143" s="270">
        <v>400</v>
      </c>
      <c r="D143" s="270">
        <f t="shared" si="3"/>
        <v>34.333333333333336</v>
      </c>
      <c r="E143" s="259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0"/>
      <c r="V143" s="260"/>
      <c r="W143" s="260"/>
      <c r="X143" s="260"/>
      <c r="Y143" s="260"/>
      <c r="Z143" s="260"/>
    </row>
    <row r="144" spans="1:26" ht="15.75">
      <c r="A144" s="269" t="s">
        <v>1224</v>
      </c>
      <c r="B144" s="269" t="s">
        <v>1234</v>
      </c>
      <c r="C144" s="270">
        <v>420</v>
      </c>
      <c r="D144" s="270">
        <f t="shared" si="3"/>
        <v>36</v>
      </c>
      <c r="E144" s="259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</row>
    <row r="145" spans="1:26" ht="15.75">
      <c r="A145" s="269" t="s">
        <v>1224</v>
      </c>
      <c r="B145" s="269" t="s">
        <v>1541</v>
      </c>
      <c r="C145" s="270">
        <v>460</v>
      </c>
      <c r="D145" s="270">
        <f t="shared" si="3"/>
        <v>39.333333333333336</v>
      </c>
      <c r="E145" s="259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  <c r="X145" s="260"/>
      <c r="Y145" s="260"/>
      <c r="Z145" s="260"/>
    </row>
    <row r="146" spans="1:26" ht="15.75">
      <c r="A146" s="269" t="s">
        <v>1224</v>
      </c>
      <c r="B146" s="269" t="s">
        <v>1762</v>
      </c>
      <c r="C146" s="270">
        <v>512</v>
      </c>
      <c r="D146" s="270">
        <f t="shared" si="3"/>
        <v>43.666666666666664</v>
      </c>
      <c r="E146" s="259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</row>
    <row r="147" spans="1:26" ht="15.75">
      <c r="A147" s="269" t="s">
        <v>1224</v>
      </c>
      <c r="B147" s="269" t="s">
        <v>1909</v>
      </c>
      <c r="C147" s="270">
        <v>200</v>
      </c>
      <c r="D147" s="270">
        <f t="shared" si="3"/>
        <v>17.666666666666668</v>
      </c>
      <c r="E147" s="259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</row>
    <row r="148" spans="1:26" ht="15.75">
      <c r="A148" s="269" t="s">
        <v>1224</v>
      </c>
      <c r="B148" s="269" t="s">
        <v>1910</v>
      </c>
      <c r="C148" s="270">
        <v>216</v>
      </c>
      <c r="D148" s="270">
        <f t="shared" si="3"/>
        <v>19</v>
      </c>
      <c r="E148" s="259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260"/>
      <c r="Z148" s="260"/>
    </row>
    <row r="149" spans="1:26" ht="15.75">
      <c r="A149" s="269" t="s">
        <v>1224</v>
      </c>
      <c r="B149" s="269" t="s">
        <v>1911</v>
      </c>
      <c r="C149" s="270">
        <v>240</v>
      </c>
      <c r="D149" s="270">
        <f t="shared" si="3"/>
        <v>21</v>
      </c>
      <c r="E149" s="259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0"/>
      <c r="Z149" s="260"/>
    </row>
    <row r="150" spans="1:26" ht="15.75">
      <c r="A150" s="269" t="s">
        <v>1224</v>
      </c>
      <c r="B150" s="269" t="s">
        <v>1543</v>
      </c>
      <c r="C150" s="270">
        <v>636</v>
      </c>
      <c r="D150" s="270">
        <f t="shared" si="3"/>
        <v>54</v>
      </c>
      <c r="E150" s="259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</row>
    <row r="151" spans="1:26" ht="15.75">
      <c r="A151" s="269" t="s">
        <v>1224</v>
      </c>
      <c r="B151" s="269" t="s">
        <v>1740</v>
      </c>
      <c r="C151" s="270">
        <v>700</v>
      </c>
      <c r="D151" s="270">
        <f t="shared" si="3"/>
        <v>59.333333333333336</v>
      </c>
      <c r="E151" s="259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</row>
    <row r="152" spans="1:26" ht="15.75">
      <c r="A152" s="269" t="s">
        <v>1224</v>
      </c>
      <c r="B152" s="269" t="s">
        <v>1912</v>
      </c>
      <c r="C152" s="270">
        <v>240</v>
      </c>
      <c r="D152" s="270">
        <f t="shared" si="3"/>
        <v>21</v>
      </c>
      <c r="E152" s="259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</row>
    <row r="153" spans="1:26" ht="15.75">
      <c r="A153" s="269" t="s">
        <v>1224</v>
      </c>
      <c r="B153" s="269" t="s">
        <v>1913</v>
      </c>
      <c r="C153" s="270">
        <v>720</v>
      </c>
      <c r="D153" s="270">
        <f t="shared" si="3"/>
        <v>61</v>
      </c>
      <c r="E153" s="259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</row>
    <row r="154" spans="1:26" ht="15.75">
      <c r="A154" s="269" t="s">
        <v>1235</v>
      </c>
      <c r="B154" s="269" t="s">
        <v>1236</v>
      </c>
      <c r="C154" s="270">
        <v>136</v>
      </c>
      <c r="D154" s="270">
        <f t="shared" si="3"/>
        <v>12.333333333333334</v>
      </c>
      <c r="E154" s="259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</row>
    <row r="155" spans="1:26" ht="15.75">
      <c r="A155" s="269" t="s">
        <v>1235</v>
      </c>
      <c r="B155" s="269" t="s">
        <v>1237</v>
      </c>
      <c r="C155" s="270">
        <v>136</v>
      </c>
      <c r="D155" s="270">
        <f t="shared" si="3"/>
        <v>12.333333333333334</v>
      </c>
      <c r="E155" s="259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</row>
    <row r="156" spans="1:26" ht="15.75">
      <c r="A156" s="269" t="s">
        <v>1235</v>
      </c>
      <c r="B156" s="269" t="s">
        <v>1402</v>
      </c>
      <c r="C156" s="270">
        <v>150</v>
      </c>
      <c r="D156" s="270">
        <f t="shared" si="3"/>
        <v>13.5</v>
      </c>
      <c r="E156" s="259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</row>
    <row r="157" spans="1:26" ht="15.75">
      <c r="A157" s="269" t="s">
        <v>1238</v>
      </c>
      <c r="B157" s="269" t="s">
        <v>1239</v>
      </c>
      <c r="C157" s="270">
        <v>136</v>
      </c>
      <c r="D157" s="270">
        <f t="shared" si="3"/>
        <v>12.333333333333334</v>
      </c>
      <c r="E157" s="259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  <c r="Z157" s="260"/>
    </row>
    <row r="158" spans="1:26" ht="15.75">
      <c r="A158" s="269" t="s">
        <v>1238</v>
      </c>
      <c r="B158" s="269" t="s">
        <v>1240</v>
      </c>
      <c r="C158" s="270">
        <v>136</v>
      </c>
      <c r="D158" s="270">
        <f t="shared" si="3"/>
        <v>12.333333333333334</v>
      </c>
      <c r="E158" s="259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60"/>
      <c r="V158" s="260"/>
      <c r="W158" s="260"/>
      <c r="X158" s="260"/>
      <c r="Y158" s="260"/>
      <c r="Z158" s="260"/>
    </row>
    <row r="159" spans="1:26" ht="15.75">
      <c r="A159" s="269" t="s">
        <v>1238</v>
      </c>
      <c r="B159" s="269" t="s">
        <v>1588</v>
      </c>
      <c r="C159" s="270">
        <v>152</v>
      </c>
      <c r="D159" s="270">
        <f t="shared" si="3"/>
        <v>13.666666666666666</v>
      </c>
      <c r="E159" s="259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60"/>
      <c r="V159" s="260"/>
      <c r="W159" s="260"/>
      <c r="X159" s="260"/>
      <c r="Y159" s="260"/>
      <c r="Z159" s="260"/>
    </row>
    <row r="160" spans="1:26" ht="15.75">
      <c r="A160" s="269" t="s">
        <v>1238</v>
      </c>
      <c r="B160" s="269" t="s">
        <v>1241</v>
      </c>
      <c r="C160" s="270">
        <v>240</v>
      </c>
      <c r="D160" s="270">
        <f t="shared" si="3"/>
        <v>21</v>
      </c>
      <c r="E160" s="259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60"/>
      <c r="S160" s="260"/>
      <c r="T160" s="260"/>
      <c r="U160" s="260"/>
      <c r="V160" s="260"/>
      <c r="W160" s="260"/>
      <c r="X160" s="260"/>
      <c r="Y160" s="260"/>
      <c r="Z160" s="260"/>
    </row>
    <row r="161" spans="1:26" ht="15.75">
      <c r="A161" s="269" t="s">
        <v>1238</v>
      </c>
      <c r="B161" s="269" t="s">
        <v>1860</v>
      </c>
      <c r="C161" s="270">
        <v>240</v>
      </c>
      <c r="D161" s="270">
        <f t="shared" si="3"/>
        <v>21</v>
      </c>
      <c r="E161" s="259"/>
      <c r="F161" s="260"/>
      <c r="G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T161" s="260"/>
      <c r="U161" s="260"/>
      <c r="V161" s="260"/>
      <c r="W161" s="260"/>
      <c r="X161" s="260"/>
      <c r="Y161" s="260"/>
      <c r="Z161" s="260"/>
    </row>
    <row r="162" spans="1:26" ht="15.75">
      <c r="A162" s="269" t="s">
        <v>1242</v>
      </c>
      <c r="B162" s="269" t="s">
        <v>1243</v>
      </c>
      <c r="C162" s="270">
        <v>168</v>
      </c>
      <c r="D162" s="270">
        <f t="shared" si="3"/>
        <v>15</v>
      </c>
      <c r="E162" s="259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</row>
    <row r="163" spans="1:26" ht="15.75">
      <c r="A163" s="269" t="s">
        <v>1242</v>
      </c>
      <c r="B163" s="269" t="s">
        <v>1544</v>
      </c>
      <c r="C163" s="270">
        <v>186</v>
      </c>
      <c r="D163" s="270">
        <f t="shared" si="3"/>
        <v>16.5</v>
      </c>
      <c r="E163" s="259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</row>
    <row r="164" spans="1:26" ht="15.75">
      <c r="A164" s="269" t="s">
        <v>1242</v>
      </c>
      <c r="B164" s="269" t="s">
        <v>1774</v>
      </c>
      <c r="C164" s="270">
        <v>196</v>
      </c>
      <c r="D164" s="270">
        <f t="shared" si="3"/>
        <v>17.333333333333332</v>
      </c>
      <c r="E164" s="259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</row>
    <row r="165" spans="1:26" ht="15.75">
      <c r="A165" s="269" t="s">
        <v>1244</v>
      </c>
      <c r="B165" s="269" t="s">
        <v>1245</v>
      </c>
      <c r="C165" s="270">
        <v>144</v>
      </c>
      <c r="D165" s="270">
        <f t="shared" si="3"/>
        <v>13</v>
      </c>
      <c r="E165" s="259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</row>
    <row r="166" spans="1:26" ht="15.75">
      <c r="A166" s="269" t="s">
        <v>1244</v>
      </c>
      <c r="B166" s="269" t="s">
        <v>1246</v>
      </c>
      <c r="C166" s="270">
        <v>144</v>
      </c>
      <c r="D166" s="270">
        <f t="shared" si="3"/>
        <v>13</v>
      </c>
      <c r="E166" s="259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</row>
    <row r="167" spans="1:26" ht="15.75">
      <c r="A167" s="269" t="s">
        <v>1244</v>
      </c>
      <c r="B167" s="269" t="s">
        <v>1247</v>
      </c>
      <c r="C167" s="270">
        <v>144</v>
      </c>
      <c r="D167" s="270">
        <f t="shared" si="3"/>
        <v>13</v>
      </c>
      <c r="E167" s="259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</row>
    <row r="168" spans="1:26" ht="15.75">
      <c r="A168" s="269" t="s">
        <v>1244</v>
      </c>
      <c r="B168" s="269" t="s">
        <v>1775</v>
      </c>
      <c r="C168" s="270">
        <v>150</v>
      </c>
      <c r="D168" s="270">
        <f t="shared" si="3"/>
        <v>13.5</v>
      </c>
      <c r="E168" s="259"/>
      <c r="F168" s="260"/>
      <c r="G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60"/>
      <c r="V168" s="260"/>
      <c r="W168" s="260"/>
      <c r="X168" s="260"/>
      <c r="Y168" s="260"/>
      <c r="Z168" s="260"/>
    </row>
    <row r="169" spans="1:26" ht="15.75">
      <c r="A169" s="269" t="s">
        <v>1244</v>
      </c>
      <c r="B169" s="269" t="s">
        <v>1248</v>
      </c>
      <c r="C169" s="270">
        <v>60</v>
      </c>
      <c r="D169" s="270">
        <f t="shared" si="3"/>
        <v>6</v>
      </c>
      <c r="E169" s="259"/>
      <c r="F169" s="260"/>
      <c r="G169" s="260"/>
      <c r="H169" s="260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  <c r="U169" s="260"/>
      <c r="V169" s="260"/>
      <c r="W169" s="260"/>
      <c r="X169" s="260"/>
      <c r="Y169" s="260"/>
      <c r="Z169" s="260"/>
    </row>
    <row r="170" spans="1:26" ht="15.75">
      <c r="A170" s="269" t="s">
        <v>1244</v>
      </c>
      <c r="B170" s="269" t="s">
        <v>1249</v>
      </c>
      <c r="C170" s="270">
        <v>120</v>
      </c>
      <c r="D170" s="270">
        <f t="shared" si="3"/>
        <v>11</v>
      </c>
      <c r="E170" s="259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60"/>
      <c r="V170" s="260"/>
      <c r="W170" s="260"/>
      <c r="X170" s="260"/>
      <c r="Y170" s="260"/>
      <c r="Z170" s="260"/>
    </row>
    <row r="171" spans="1:26" ht="15.75">
      <c r="A171" s="269" t="s">
        <v>1244</v>
      </c>
      <c r="B171" s="269" t="s">
        <v>1741</v>
      </c>
      <c r="C171" s="270">
        <v>136</v>
      </c>
      <c r="D171" s="270">
        <f t="shared" si="3"/>
        <v>12.333333333333334</v>
      </c>
      <c r="E171" s="259"/>
      <c r="F171" s="260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260"/>
      <c r="V171" s="260"/>
      <c r="W171" s="260"/>
      <c r="X171" s="260"/>
      <c r="Y171" s="260"/>
      <c r="Z171" s="260"/>
    </row>
    <row r="172" spans="1:26" ht="15.75">
      <c r="A172" s="269" t="s">
        <v>1250</v>
      </c>
      <c r="B172" s="269" t="s">
        <v>1535</v>
      </c>
      <c r="C172" s="270">
        <v>240</v>
      </c>
      <c r="D172" s="270">
        <f t="shared" si="3"/>
        <v>21</v>
      </c>
      <c r="E172" s="259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T172" s="260"/>
      <c r="U172" s="260"/>
      <c r="V172" s="260"/>
      <c r="W172" s="260"/>
      <c r="X172" s="260"/>
      <c r="Y172" s="260"/>
      <c r="Z172" s="260"/>
    </row>
    <row r="173" spans="1:26" ht="15.75">
      <c r="A173" s="269" t="s">
        <v>1250</v>
      </c>
      <c r="B173" s="269" t="s">
        <v>1542</v>
      </c>
      <c r="C173" s="270">
        <v>240</v>
      </c>
      <c r="D173" s="270">
        <f t="shared" si="3"/>
        <v>21</v>
      </c>
      <c r="E173" s="259"/>
      <c r="F173" s="260"/>
      <c r="G173" s="260"/>
      <c r="H173" s="260"/>
      <c r="I173" s="260"/>
      <c r="J173" s="260"/>
      <c r="K173" s="260"/>
      <c r="L173" s="260"/>
      <c r="M173" s="260"/>
      <c r="N173" s="260"/>
      <c r="O173" s="260"/>
      <c r="P173" s="260"/>
      <c r="Q173" s="260"/>
      <c r="R173" s="260"/>
      <c r="S173" s="260"/>
      <c r="T173" s="260"/>
      <c r="U173" s="260"/>
      <c r="V173" s="260"/>
      <c r="W173" s="260"/>
      <c r="X173" s="260"/>
      <c r="Y173" s="260"/>
      <c r="Z173" s="260"/>
    </row>
    <row r="174" spans="1:26" ht="15.75">
      <c r="A174" s="269" t="s">
        <v>1250</v>
      </c>
      <c r="B174" s="269" t="s">
        <v>1251</v>
      </c>
      <c r="C174" s="270">
        <v>640</v>
      </c>
      <c r="D174" s="270">
        <f t="shared" si="3"/>
        <v>54.333333333333336</v>
      </c>
      <c r="E174" s="259"/>
      <c r="F174" s="260"/>
      <c r="G174" s="260"/>
      <c r="H174" s="260"/>
      <c r="I174" s="260"/>
      <c r="J174" s="260"/>
      <c r="K174" s="260"/>
      <c r="L174" s="260"/>
      <c r="M174" s="260"/>
      <c r="N174" s="260"/>
      <c r="O174" s="260"/>
      <c r="P174" s="260"/>
      <c r="Q174" s="260"/>
      <c r="R174" s="260"/>
      <c r="S174" s="260"/>
      <c r="T174" s="260"/>
      <c r="U174" s="260"/>
      <c r="V174" s="260"/>
      <c r="W174" s="260"/>
      <c r="X174" s="260"/>
      <c r="Y174" s="260"/>
      <c r="Z174" s="260"/>
    </row>
    <row r="175" spans="1:26" ht="15.75">
      <c r="A175" s="269" t="s">
        <v>1250</v>
      </c>
      <c r="B175" s="269" t="s">
        <v>1252</v>
      </c>
      <c r="C175" s="270">
        <v>698</v>
      </c>
      <c r="D175" s="270">
        <f t="shared" si="3"/>
        <v>59.166666666666664</v>
      </c>
      <c r="E175" s="259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</row>
    <row r="176" spans="1:26" ht="15.75">
      <c r="A176" s="269" t="s">
        <v>1250</v>
      </c>
      <c r="B176" s="269" t="s">
        <v>1614</v>
      </c>
      <c r="C176" s="270">
        <v>702</v>
      </c>
      <c r="D176" s="270">
        <f t="shared" si="3"/>
        <v>59.5</v>
      </c>
      <c r="E176" s="259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</row>
    <row r="177" spans="1:26" ht="15.75">
      <c r="A177" s="269" t="s">
        <v>1250</v>
      </c>
      <c r="B177" s="269" t="s">
        <v>1253</v>
      </c>
      <c r="C177" s="270">
        <v>1840</v>
      </c>
      <c r="D177" s="270">
        <f t="shared" si="3"/>
        <v>154.33333333333334</v>
      </c>
      <c r="E177" s="259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</row>
    <row r="178" spans="1:26" ht="15.75">
      <c r="A178" s="269" t="s">
        <v>1250</v>
      </c>
      <c r="B178" s="269" t="s">
        <v>1615</v>
      </c>
      <c r="C178" s="270">
        <v>1860</v>
      </c>
      <c r="D178" s="270">
        <f t="shared" si="3"/>
        <v>156</v>
      </c>
      <c r="E178" s="259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</row>
    <row r="179" spans="1:26" ht="15.75">
      <c r="A179" s="269" t="s">
        <v>1250</v>
      </c>
      <c r="B179" s="269" t="s">
        <v>1254</v>
      </c>
      <c r="C179" s="270">
        <v>984</v>
      </c>
      <c r="D179" s="270">
        <f t="shared" si="3"/>
        <v>83</v>
      </c>
      <c r="E179" s="259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</row>
    <row r="180" spans="1:26" ht="15.75">
      <c r="A180" s="269" t="s">
        <v>1250</v>
      </c>
      <c r="B180" s="269" t="s">
        <v>1616</v>
      </c>
      <c r="C180" s="270">
        <v>1068</v>
      </c>
      <c r="D180" s="270">
        <f t="shared" si="3"/>
        <v>90</v>
      </c>
      <c r="E180" s="259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</row>
    <row r="181" spans="1:26" ht="15.75">
      <c r="A181" s="269" t="s">
        <v>1250</v>
      </c>
      <c r="B181" s="269" t="s">
        <v>1255</v>
      </c>
      <c r="C181" s="270">
        <v>340</v>
      </c>
      <c r="D181" s="270">
        <f t="shared" si="3"/>
        <v>29.333333333333332</v>
      </c>
      <c r="E181" s="259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</row>
    <row r="182" spans="1:26" ht="15.75">
      <c r="A182" s="269" t="s">
        <v>1250</v>
      </c>
      <c r="B182" s="269" t="s">
        <v>1617</v>
      </c>
      <c r="C182" s="270">
        <v>342</v>
      </c>
      <c r="D182" s="270">
        <f t="shared" si="3"/>
        <v>29.5</v>
      </c>
      <c r="E182" s="259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</row>
    <row r="183" spans="1:26" ht="15.75">
      <c r="A183" s="269" t="s">
        <v>1250</v>
      </c>
      <c r="B183" s="269" t="s">
        <v>1256</v>
      </c>
      <c r="C183" s="270">
        <v>600</v>
      </c>
      <c r="D183" s="270">
        <f t="shared" si="3"/>
        <v>51</v>
      </c>
      <c r="E183" s="259"/>
      <c r="F183" s="260"/>
      <c r="G183" s="260"/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T183" s="260"/>
      <c r="U183" s="260"/>
      <c r="V183" s="260"/>
      <c r="W183" s="260"/>
      <c r="X183" s="260"/>
      <c r="Y183" s="260"/>
      <c r="Z183" s="260"/>
    </row>
    <row r="184" spans="1:26" ht="15.75">
      <c r="A184" s="269" t="s">
        <v>1250</v>
      </c>
      <c r="B184" s="269" t="s">
        <v>1763</v>
      </c>
      <c r="C184" s="270">
        <v>612</v>
      </c>
      <c r="D184" s="270">
        <f t="shared" si="3"/>
        <v>52</v>
      </c>
      <c r="E184" s="259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0"/>
      <c r="U184" s="260"/>
      <c r="V184" s="260"/>
      <c r="W184" s="260"/>
      <c r="X184" s="260"/>
      <c r="Y184" s="260"/>
      <c r="Z184" s="260"/>
    </row>
    <row r="185" spans="1:26" ht="15.75">
      <c r="A185" s="269" t="s">
        <v>1250</v>
      </c>
      <c r="B185" s="269" t="s">
        <v>1618</v>
      </c>
      <c r="C185" s="270">
        <v>354</v>
      </c>
      <c r="D185" s="270">
        <f t="shared" si="3"/>
        <v>30.5</v>
      </c>
      <c r="E185" s="259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  <c r="X185" s="260"/>
      <c r="Y185" s="260"/>
      <c r="Z185" s="260"/>
    </row>
    <row r="186" spans="1:26" ht="15.75">
      <c r="A186" s="269" t="s">
        <v>1250</v>
      </c>
      <c r="B186" s="269" t="s">
        <v>1257</v>
      </c>
      <c r="C186" s="270">
        <v>420</v>
      </c>
      <c r="D186" s="270">
        <f t="shared" si="3"/>
        <v>36</v>
      </c>
      <c r="E186" s="259"/>
      <c r="F186" s="260"/>
      <c r="G186" s="260"/>
      <c r="H186" s="260"/>
      <c r="I186" s="260"/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  <c r="T186" s="260"/>
      <c r="U186" s="260"/>
      <c r="V186" s="260"/>
      <c r="W186" s="260"/>
      <c r="X186" s="260"/>
      <c r="Y186" s="260"/>
      <c r="Z186" s="260"/>
    </row>
    <row r="187" spans="1:26" ht="15.75">
      <c r="A187" s="269" t="s">
        <v>1250</v>
      </c>
      <c r="B187" s="269" t="s">
        <v>1258</v>
      </c>
      <c r="C187" s="270">
        <v>464</v>
      </c>
      <c r="D187" s="270">
        <f t="shared" si="3"/>
        <v>39.666666666666664</v>
      </c>
      <c r="E187" s="259"/>
      <c r="F187" s="260"/>
      <c r="G187" s="260"/>
      <c r="H187" s="260"/>
      <c r="I187" s="260"/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  <c r="T187" s="260"/>
      <c r="U187" s="260"/>
      <c r="V187" s="260"/>
      <c r="W187" s="260"/>
      <c r="X187" s="260"/>
      <c r="Y187" s="260"/>
      <c r="Z187" s="260"/>
    </row>
    <row r="188" spans="1:26" ht="15.75">
      <c r="A188" s="269" t="s">
        <v>1250</v>
      </c>
      <c r="B188" s="269" t="s">
        <v>1619</v>
      </c>
      <c r="C188" s="270">
        <v>468</v>
      </c>
      <c r="D188" s="270">
        <f t="shared" si="3"/>
        <v>40</v>
      </c>
      <c r="E188" s="259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</row>
    <row r="189" spans="1:26" ht="15.75">
      <c r="A189" s="269" t="s">
        <v>1250</v>
      </c>
      <c r="B189" s="269" t="s">
        <v>1620</v>
      </c>
      <c r="C189" s="270">
        <v>180</v>
      </c>
      <c r="D189" s="270">
        <f t="shared" si="3"/>
        <v>16</v>
      </c>
      <c r="E189" s="259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</row>
    <row r="190" spans="1:26" ht="15.75">
      <c r="A190" s="269" t="s">
        <v>1250</v>
      </c>
      <c r="B190" s="269" t="s">
        <v>1621</v>
      </c>
      <c r="C190" s="270">
        <v>456</v>
      </c>
      <c r="D190" s="270">
        <f t="shared" si="3"/>
        <v>39</v>
      </c>
      <c r="E190" s="259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</row>
    <row r="191" spans="1:26" ht="15.75">
      <c r="A191" s="269" t="s">
        <v>1250</v>
      </c>
      <c r="B191" s="269" t="s">
        <v>1622</v>
      </c>
      <c r="C191" s="270">
        <v>360</v>
      </c>
      <c r="D191" s="270">
        <f t="shared" si="3"/>
        <v>31</v>
      </c>
      <c r="E191" s="259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</row>
    <row r="192" spans="1:26" ht="15.75">
      <c r="A192" s="269" t="s">
        <v>1250</v>
      </c>
      <c r="B192" s="269" t="s">
        <v>1623</v>
      </c>
      <c r="C192" s="270">
        <v>684</v>
      </c>
      <c r="D192" s="270">
        <f t="shared" si="3"/>
        <v>58</v>
      </c>
      <c r="E192" s="259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</row>
    <row r="193" spans="1:26" ht="15.75">
      <c r="A193" s="269" t="s">
        <v>1250</v>
      </c>
      <c r="B193" s="269" t="s">
        <v>1624</v>
      </c>
      <c r="C193" s="270">
        <v>408</v>
      </c>
      <c r="D193" s="270">
        <f t="shared" si="3"/>
        <v>35</v>
      </c>
      <c r="E193" s="259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</row>
    <row r="194" spans="1:26" ht="15.75">
      <c r="A194" s="269" t="s">
        <v>1250</v>
      </c>
      <c r="B194" s="269" t="s">
        <v>1625</v>
      </c>
      <c r="C194" s="270">
        <v>372</v>
      </c>
      <c r="D194" s="270">
        <f t="shared" si="3"/>
        <v>32</v>
      </c>
      <c r="E194" s="259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</row>
    <row r="195" spans="1:26" ht="15.75">
      <c r="A195" s="269" t="s">
        <v>1250</v>
      </c>
      <c r="B195" s="269" t="s">
        <v>1626</v>
      </c>
      <c r="C195" s="270">
        <v>384</v>
      </c>
      <c r="D195" s="270">
        <f t="shared" si="3"/>
        <v>33</v>
      </c>
      <c r="E195" s="259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</row>
    <row r="196" spans="1:26" ht="15.75">
      <c r="A196" s="269" t="s">
        <v>1259</v>
      </c>
      <c r="B196" s="269" t="s">
        <v>1260</v>
      </c>
      <c r="C196" s="270">
        <v>228</v>
      </c>
      <c r="D196" s="270">
        <f t="shared" si="3"/>
        <v>20</v>
      </c>
      <c r="E196" s="259"/>
      <c r="F196" s="260"/>
      <c r="G196" s="260"/>
      <c r="H196" s="260"/>
      <c r="I196" s="260"/>
      <c r="J196" s="260"/>
      <c r="K196" s="260"/>
      <c r="L196" s="260"/>
      <c r="M196" s="260"/>
      <c r="N196" s="260"/>
      <c r="O196" s="260"/>
      <c r="P196" s="260"/>
      <c r="Q196" s="260"/>
      <c r="R196" s="260"/>
      <c r="S196" s="260"/>
      <c r="T196" s="260"/>
      <c r="U196" s="260"/>
      <c r="V196" s="260"/>
      <c r="W196" s="260"/>
      <c r="X196" s="260"/>
      <c r="Y196" s="260"/>
      <c r="Z196" s="260"/>
    </row>
    <row r="197" spans="1:26" ht="15.75">
      <c r="A197" s="269" t="s">
        <v>1259</v>
      </c>
      <c r="B197" s="269" t="s">
        <v>1261</v>
      </c>
      <c r="C197" s="270">
        <v>160</v>
      </c>
      <c r="D197" s="270">
        <f t="shared" si="3"/>
        <v>14.333333333333334</v>
      </c>
      <c r="E197" s="259"/>
      <c r="F197" s="260"/>
      <c r="G197" s="260"/>
      <c r="H197" s="260"/>
      <c r="I197" s="260"/>
      <c r="J197" s="260"/>
      <c r="K197" s="260"/>
      <c r="L197" s="260"/>
      <c r="M197" s="260"/>
      <c r="N197" s="260"/>
      <c r="O197" s="260"/>
      <c r="P197" s="260"/>
      <c r="Q197" s="260"/>
      <c r="R197" s="260"/>
      <c r="S197" s="260"/>
      <c r="T197" s="260"/>
      <c r="U197" s="260"/>
      <c r="V197" s="260"/>
      <c r="W197" s="260"/>
      <c r="X197" s="260"/>
      <c r="Y197" s="260"/>
      <c r="Z197" s="260"/>
    </row>
    <row r="198" spans="1:26" ht="15.75">
      <c r="A198" s="269" t="s">
        <v>1259</v>
      </c>
      <c r="B198" s="269" t="s">
        <v>1545</v>
      </c>
      <c r="C198" s="270">
        <v>160</v>
      </c>
      <c r="D198" s="270">
        <f t="shared" si="3"/>
        <v>14.333333333333334</v>
      </c>
      <c r="E198" s="259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0"/>
      <c r="W198" s="260"/>
      <c r="X198" s="260"/>
      <c r="Y198" s="260"/>
      <c r="Z198" s="260"/>
    </row>
    <row r="199" spans="1:26" ht="15.75">
      <c r="A199" s="269" t="s">
        <v>1259</v>
      </c>
      <c r="B199" s="269" t="s">
        <v>1589</v>
      </c>
      <c r="C199" s="270">
        <v>180</v>
      </c>
      <c r="D199" s="270">
        <f t="shared" si="3"/>
        <v>16</v>
      </c>
      <c r="E199" s="259"/>
      <c r="F199" s="260"/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T199" s="260"/>
      <c r="U199" s="260"/>
      <c r="V199" s="260"/>
      <c r="W199" s="260"/>
      <c r="X199" s="260"/>
      <c r="Y199" s="260"/>
      <c r="Z199" s="260"/>
    </row>
    <row r="200" spans="1:26" ht="15.75">
      <c r="A200" s="269" t="s">
        <v>1259</v>
      </c>
      <c r="B200" s="269" t="s">
        <v>1262</v>
      </c>
      <c r="C200" s="270">
        <v>184</v>
      </c>
      <c r="D200" s="270">
        <f t="shared" si="3"/>
        <v>16.333333333333336</v>
      </c>
      <c r="E200" s="259"/>
      <c r="F200" s="260"/>
      <c r="G200" s="260"/>
      <c r="H200" s="260"/>
      <c r="I200" s="260"/>
      <c r="J200" s="260"/>
      <c r="K200" s="260"/>
      <c r="L200" s="260"/>
      <c r="M200" s="260"/>
      <c r="N200" s="260"/>
      <c r="O200" s="260"/>
      <c r="P200" s="260"/>
      <c r="Q200" s="260"/>
      <c r="R200" s="260"/>
      <c r="S200" s="260"/>
      <c r="T200" s="260"/>
      <c r="U200" s="260"/>
      <c r="V200" s="260"/>
      <c r="W200" s="260"/>
      <c r="X200" s="260"/>
      <c r="Y200" s="260"/>
      <c r="Z200" s="260"/>
    </row>
    <row r="201" spans="1:26" ht="15.75">
      <c r="A201" s="269" t="s">
        <v>1259</v>
      </c>
      <c r="B201" s="269" t="s">
        <v>1648</v>
      </c>
      <c r="C201" s="270">
        <v>184</v>
      </c>
      <c r="D201" s="270">
        <f t="shared" si="3"/>
        <v>16.333333333333336</v>
      </c>
      <c r="E201" s="259"/>
      <c r="F201" s="260"/>
      <c r="G201" s="260"/>
      <c r="H201" s="260"/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  <c r="U201" s="260"/>
      <c r="V201" s="260"/>
      <c r="W201" s="260"/>
      <c r="X201" s="260"/>
      <c r="Y201" s="260"/>
      <c r="Z201" s="260"/>
    </row>
    <row r="202" spans="1:26" ht="15.75">
      <c r="A202" s="269" t="s">
        <v>1259</v>
      </c>
      <c r="B202" s="269" t="s">
        <v>1263</v>
      </c>
      <c r="C202" s="270">
        <v>228</v>
      </c>
      <c r="D202" s="270">
        <f t="shared" si="3"/>
        <v>20</v>
      </c>
      <c r="E202" s="259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0"/>
      <c r="X202" s="260"/>
      <c r="Y202" s="260"/>
      <c r="Z202" s="260"/>
    </row>
    <row r="203" spans="1:26" ht="15.75">
      <c r="A203" s="269" t="s">
        <v>1259</v>
      </c>
      <c r="B203" s="269" t="s">
        <v>1546</v>
      </c>
      <c r="C203" s="270">
        <v>228</v>
      </c>
      <c r="D203" s="270">
        <f t="shared" si="3"/>
        <v>20</v>
      </c>
      <c r="E203" s="259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  <c r="Z203" s="260"/>
    </row>
    <row r="204" spans="1:26" ht="15.75">
      <c r="A204" s="275" t="s">
        <v>1259</v>
      </c>
      <c r="B204" s="275" t="s">
        <v>1941</v>
      </c>
      <c r="C204" s="276">
        <v>248</v>
      </c>
      <c r="D204" s="276">
        <f t="shared" si="3"/>
        <v>21.666666666666668</v>
      </c>
      <c r="E204" s="259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</row>
    <row r="205" spans="1:26" ht="15.75">
      <c r="A205" s="269" t="s">
        <v>1259</v>
      </c>
      <c r="B205" s="269" t="s">
        <v>1590</v>
      </c>
      <c r="C205" s="270">
        <v>200</v>
      </c>
      <c r="D205" s="270">
        <f t="shared" si="3"/>
        <v>17.666666666666668</v>
      </c>
      <c r="E205" s="259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</row>
    <row r="206" spans="1:26" ht="15.75">
      <c r="A206" s="269" t="s">
        <v>1264</v>
      </c>
      <c r="B206" s="269" t="s">
        <v>1709</v>
      </c>
      <c r="C206" s="270">
        <v>200</v>
      </c>
      <c r="D206" s="270">
        <f t="shared" si="3"/>
        <v>17.666666666666668</v>
      </c>
      <c r="E206" s="259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</row>
    <row r="207" spans="1:26" ht="15.75">
      <c r="A207" s="269" t="s">
        <v>1264</v>
      </c>
      <c r="B207" s="269" t="s">
        <v>1710</v>
      </c>
      <c r="C207" s="270">
        <v>200</v>
      </c>
      <c r="D207" s="270">
        <f t="shared" si="3"/>
        <v>17.666666666666668</v>
      </c>
      <c r="E207" s="259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</row>
    <row r="208" spans="1:26" ht="15.75">
      <c r="A208" s="269" t="s">
        <v>1264</v>
      </c>
      <c r="B208" s="269" t="s">
        <v>1711</v>
      </c>
      <c r="C208" s="270">
        <v>228</v>
      </c>
      <c r="D208" s="270">
        <f t="shared" si="3"/>
        <v>20</v>
      </c>
      <c r="E208" s="259"/>
      <c r="F208" s="260"/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</row>
    <row r="209" spans="1:26" ht="15.75">
      <c r="A209" s="269" t="s">
        <v>1264</v>
      </c>
      <c r="B209" s="269" t="s">
        <v>1712</v>
      </c>
      <c r="C209" s="270">
        <v>200</v>
      </c>
      <c r="D209" s="270">
        <f t="shared" si="3"/>
        <v>17.666666666666668</v>
      </c>
      <c r="E209" s="259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</row>
    <row r="210" spans="1:26" ht="15.75">
      <c r="A210" s="269" t="s">
        <v>1264</v>
      </c>
      <c r="B210" s="269" t="s">
        <v>1713</v>
      </c>
      <c r="C210" s="270">
        <v>200</v>
      </c>
      <c r="D210" s="270">
        <f t="shared" si="3"/>
        <v>17.666666666666668</v>
      </c>
      <c r="E210" s="259"/>
      <c r="F210" s="260"/>
      <c r="G210" s="260"/>
      <c r="H210" s="260"/>
      <c r="I210" s="260"/>
      <c r="J210" s="260"/>
      <c r="K210" s="260"/>
      <c r="L210" s="260"/>
      <c r="M210" s="260"/>
      <c r="N210" s="260"/>
      <c r="O210" s="260"/>
      <c r="P210" s="260"/>
      <c r="Q210" s="260"/>
      <c r="R210" s="260"/>
      <c r="S210" s="260"/>
      <c r="T210" s="260"/>
      <c r="U210" s="260"/>
      <c r="V210" s="260"/>
      <c r="W210" s="260"/>
      <c r="X210" s="260"/>
      <c r="Y210" s="260"/>
      <c r="Z210" s="260"/>
    </row>
    <row r="211" spans="1:26" ht="15.75">
      <c r="A211" s="269" t="s">
        <v>1264</v>
      </c>
      <c r="B211" s="269" t="s">
        <v>1714</v>
      </c>
      <c r="C211" s="270">
        <v>228</v>
      </c>
      <c r="D211" s="270">
        <f t="shared" si="3"/>
        <v>20</v>
      </c>
      <c r="E211" s="259"/>
      <c r="F211" s="260"/>
      <c r="G211" s="260"/>
      <c r="H211" s="260"/>
      <c r="I211" s="260"/>
      <c r="J211" s="260"/>
      <c r="K211" s="260"/>
      <c r="L211" s="260"/>
      <c r="M211" s="260"/>
      <c r="N211" s="260"/>
      <c r="O211" s="260"/>
      <c r="P211" s="260"/>
      <c r="Q211" s="260"/>
      <c r="R211" s="260"/>
      <c r="S211" s="260"/>
      <c r="T211" s="260"/>
      <c r="U211" s="260"/>
      <c r="V211" s="260"/>
      <c r="W211" s="260"/>
      <c r="X211" s="260"/>
      <c r="Y211" s="260"/>
      <c r="Z211" s="260"/>
    </row>
    <row r="212" spans="1:26" ht="15.75">
      <c r="A212" s="275" t="s">
        <v>1264</v>
      </c>
      <c r="B212" s="275" t="s">
        <v>1942</v>
      </c>
      <c r="C212" s="276">
        <v>228</v>
      </c>
      <c r="D212" s="276">
        <f t="shared" si="3"/>
        <v>20</v>
      </c>
      <c r="E212" s="259"/>
      <c r="F212" s="260"/>
      <c r="G212" s="260"/>
      <c r="H212" s="260"/>
      <c r="I212" s="260"/>
      <c r="J212" s="260"/>
      <c r="K212" s="260"/>
      <c r="L212" s="260"/>
      <c r="M212" s="260"/>
      <c r="N212" s="260"/>
      <c r="O212" s="260"/>
      <c r="P212" s="260"/>
      <c r="Q212" s="260"/>
      <c r="R212" s="260"/>
      <c r="S212" s="260"/>
      <c r="T212" s="260"/>
      <c r="U212" s="260"/>
      <c r="V212" s="260"/>
      <c r="W212" s="260"/>
      <c r="X212" s="260"/>
      <c r="Y212" s="260"/>
      <c r="Z212" s="260"/>
    </row>
    <row r="213" spans="1:26" ht="15.75">
      <c r="A213" s="269" t="s">
        <v>1264</v>
      </c>
      <c r="B213" s="269" t="s">
        <v>1265</v>
      </c>
      <c r="C213" s="270">
        <v>136</v>
      </c>
      <c r="D213" s="270">
        <f t="shared" si="3"/>
        <v>12.333333333333334</v>
      </c>
      <c r="E213" s="259"/>
      <c r="F213" s="260"/>
      <c r="G213" s="260"/>
      <c r="H213" s="260"/>
      <c r="I213" s="260"/>
      <c r="J213" s="260"/>
      <c r="K213" s="260"/>
      <c r="L213" s="260"/>
      <c r="M213" s="260"/>
      <c r="N213" s="260"/>
      <c r="O213" s="260"/>
      <c r="P213" s="260"/>
      <c r="Q213" s="260"/>
      <c r="R213" s="260"/>
      <c r="S213" s="260"/>
      <c r="T213" s="260"/>
      <c r="U213" s="260"/>
      <c r="V213" s="260"/>
      <c r="W213" s="260"/>
      <c r="X213" s="260"/>
      <c r="Y213" s="260"/>
      <c r="Z213" s="260"/>
    </row>
    <row r="214" spans="1:26" ht="15.75">
      <c r="A214" s="269" t="s">
        <v>1264</v>
      </c>
      <c r="B214" s="269" t="s">
        <v>1266</v>
      </c>
      <c r="C214" s="270">
        <v>144</v>
      </c>
      <c r="D214" s="270">
        <f t="shared" si="3"/>
        <v>13</v>
      </c>
      <c r="E214" s="259"/>
      <c r="F214" s="260"/>
      <c r="G214" s="260"/>
      <c r="H214" s="260"/>
      <c r="I214" s="260"/>
      <c r="J214" s="260"/>
      <c r="K214" s="260"/>
      <c r="L214" s="260"/>
      <c r="M214" s="260"/>
      <c r="N214" s="260"/>
      <c r="O214" s="260"/>
      <c r="P214" s="260"/>
      <c r="Q214" s="260"/>
      <c r="R214" s="260"/>
      <c r="S214" s="260"/>
      <c r="T214" s="260"/>
      <c r="U214" s="260"/>
      <c r="V214" s="260"/>
      <c r="W214" s="260"/>
      <c r="X214" s="260"/>
      <c r="Y214" s="260"/>
      <c r="Z214" s="260"/>
    </row>
    <row r="215" spans="1:26" ht="15.75">
      <c r="A215" s="269" t="s">
        <v>1264</v>
      </c>
      <c r="B215" s="269" t="s">
        <v>1914</v>
      </c>
      <c r="C215" s="270">
        <v>160</v>
      </c>
      <c r="D215" s="270">
        <f t="shared" si="3"/>
        <v>14.333333333333334</v>
      </c>
      <c r="E215" s="259"/>
      <c r="F215" s="260"/>
      <c r="G215" s="260"/>
      <c r="H215" s="260"/>
      <c r="I215" s="260"/>
      <c r="J215" s="260"/>
      <c r="K215" s="260"/>
      <c r="L215" s="260"/>
      <c r="M215" s="260"/>
      <c r="N215" s="260"/>
      <c r="O215" s="260"/>
      <c r="P215" s="260"/>
      <c r="Q215" s="260"/>
      <c r="R215" s="260"/>
      <c r="S215" s="260"/>
      <c r="T215" s="260"/>
      <c r="U215" s="260"/>
      <c r="V215" s="260"/>
      <c r="W215" s="260"/>
      <c r="X215" s="260"/>
      <c r="Y215" s="260"/>
      <c r="Z215" s="260"/>
    </row>
    <row r="216" spans="1:26" ht="15.75">
      <c r="A216" s="269" t="s">
        <v>1267</v>
      </c>
      <c r="B216" s="269" t="s">
        <v>1268</v>
      </c>
      <c r="C216" s="270">
        <v>120</v>
      </c>
      <c r="D216" s="270">
        <f t="shared" si="3"/>
        <v>11</v>
      </c>
      <c r="E216" s="259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</row>
    <row r="217" spans="1:26" ht="15.75">
      <c r="A217" s="269" t="s">
        <v>1269</v>
      </c>
      <c r="B217" s="269" t="s">
        <v>1270</v>
      </c>
      <c r="C217" s="270">
        <v>120</v>
      </c>
      <c r="D217" s="270">
        <f t="shared" si="3"/>
        <v>11</v>
      </c>
      <c r="E217" s="259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</row>
    <row r="218" spans="1:26" ht="15.75">
      <c r="A218" s="269" t="s">
        <v>1269</v>
      </c>
      <c r="B218" s="269" t="s">
        <v>1676</v>
      </c>
      <c r="C218" s="270">
        <v>120</v>
      </c>
      <c r="D218" s="270">
        <f t="shared" si="3"/>
        <v>11</v>
      </c>
      <c r="E218" s="259"/>
      <c r="F218" s="260"/>
      <c r="G218" s="260"/>
      <c r="H218" s="260"/>
      <c r="I218" s="260"/>
      <c r="J218" s="260"/>
      <c r="K218" s="260"/>
      <c r="L218" s="260"/>
      <c r="M218" s="260"/>
      <c r="N218" s="260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</row>
    <row r="219" spans="1:26" ht="15.75">
      <c r="A219" s="269" t="s">
        <v>1267</v>
      </c>
      <c r="B219" s="269" t="s">
        <v>1271</v>
      </c>
      <c r="C219" s="270">
        <v>120</v>
      </c>
      <c r="D219" s="270">
        <f t="shared" si="3"/>
        <v>11</v>
      </c>
      <c r="E219" s="259"/>
      <c r="F219" s="260"/>
      <c r="G219" s="260"/>
      <c r="H219" s="260"/>
      <c r="I219" s="260"/>
      <c r="J219" s="260"/>
      <c r="K219" s="260"/>
      <c r="L219" s="260"/>
      <c r="M219" s="260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</row>
    <row r="220" spans="1:26" ht="15.75">
      <c r="A220" s="269" t="s">
        <v>1269</v>
      </c>
      <c r="B220" s="269" t="s">
        <v>1403</v>
      </c>
      <c r="C220" s="270">
        <v>120</v>
      </c>
      <c r="D220" s="270">
        <f t="shared" si="3"/>
        <v>11</v>
      </c>
      <c r="E220" s="259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</row>
    <row r="221" spans="1:26" ht="15.75">
      <c r="A221" s="275" t="s">
        <v>1269</v>
      </c>
      <c r="B221" s="275" t="s">
        <v>1764</v>
      </c>
      <c r="C221" s="276">
        <v>120</v>
      </c>
      <c r="D221" s="276">
        <f t="shared" si="3"/>
        <v>11</v>
      </c>
      <c r="E221" s="259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</row>
    <row r="222" spans="1:26" ht="15.75">
      <c r="A222" s="269" t="s">
        <v>1267</v>
      </c>
      <c r="B222" s="269" t="s">
        <v>1272</v>
      </c>
      <c r="C222" s="270">
        <v>144</v>
      </c>
      <c r="D222" s="270">
        <f t="shared" si="3"/>
        <v>13</v>
      </c>
      <c r="E222" s="259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</row>
    <row r="223" spans="1:26" ht="15.75">
      <c r="A223" s="269" t="s">
        <v>1267</v>
      </c>
      <c r="B223" s="269" t="s">
        <v>1273</v>
      </c>
      <c r="C223" s="270">
        <v>160</v>
      </c>
      <c r="D223" s="270">
        <f t="shared" si="3"/>
        <v>14.333333333333334</v>
      </c>
      <c r="E223" s="259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</row>
    <row r="224" spans="1:26" ht="15.75">
      <c r="A224" s="269" t="s">
        <v>1269</v>
      </c>
      <c r="B224" s="269" t="s">
        <v>1404</v>
      </c>
      <c r="C224" s="270">
        <v>160</v>
      </c>
      <c r="D224" s="270">
        <f t="shared" si="3"/>
        <v>14.333333333333334</v>
      </c>
      <c r="E224" s="259"/>
      <c r="F224" s="260"/>
      <c r="G224" s="260"/>
      <c r="H224" s="260"/>
      <c r="I224" s="260"/>
      <c r="J224" s="260"/>
      <c r="K224" s="260"/>
      <c r="L224" s="260"/>
      <c r="M224" s="260"/>
      <c r="N224" s="260"/>
      <c r="O224" s="260"/>
      <c r="P224" s="260"/>
      <c r="Q224" s="260"/>
      <c r="R224" s="260"/>
      <c r="S224" s="260"/>
      <c r="T224" s="260"/>
      <c r="U224" s="260"/>
      <c r="V224" s="260"/>
      <c r="W224" s="260"/>
      <c r="X224" s="260"/>
      <c r="Y224" s="260"/>
      <c r="Z224" s="260"/>
    </row>
    <row r="225" spans="1:26" ht="15.75">
      <c r="A225" s="269" t="s">
        <v>1267</v>
      </c>
      <c r="B225" s="269" t="s">
        <v>1274</v>
      </c>
      <c r="C225" s="270">
        <v>128</v>
      </c>
      <c r="D225" s="270">
        <f t="shared" si="3"/>
        <v>11.666666666666666</v>
      </c>
      <c r="E225" s="259"/>
      <c r="F225" s="260"/>
      <c r="G225" s="260"/>
      <c r="H225" s="260"/>
      <c r="I225" s="260"/>
      <c r="J225" s="260"/>
      <c r="K225" s="260"/>
      <c r="L225" s="260"/>
      <c r="M225" s="260"/>
      <c r="N225" s="260"/>
      <c r="O225" s="260"/>
      <c r="P225" s="260"/>
      <c r="Q225" s="260"/>
      <c r="R225" s="260"/>
      <c r="S225" s="260"/>
      <c r="T225" s="260"/>
      <c r="U225" s="260"/>
      <c r="V225" s="260"/>
      <c r="W225" s="260"/>
      <c r="X225" s="260"/>
      <c r="Y225" s="260"/>
      <c r="Z225" s="260"/>
    </row>
    <row r="226" spans="1:26" ht="15.75">
      <c r="A226" s="269" t="s">
        <v>1267</v>
      </c>
      <c r="B226" s="269" t="s">
        <v>1186</v>
      </c>
      <c r="C226" s="270">
        <v>88</v>
      </c>
      <c r="D226" s="270">
        <f t="shared" si="3"/>
        <v>8.3333333333333321</v>
      </c>
      <c r="E226" s="259"/>
      <c r="F226" s="260"/>
      <c r="G226" s="260"/>
      <c r="H226" s="260"/>
      <c r="I226" s="260"/>
      <c r="J226" s="260"/>
      <c r="K226" s="260"/>
      <c r="L226" s="260"/>
      <c r="M226" s="260"/>
      <c r="N226" s="260"/>
      <c r="O226" s="260"/>
      <c r="P226" s="260"/>
      <c r="Q226" s="260"/>
      <c r="R226" s="260"/>
      <c r="S226" s="260"/>
      <c r="T226" s="260"/>
      <c r="U226" s="260"/>
      <c r="V226" s="260"/>
      <c r="W226" s="260"/>
      <c r="X226" s="260"/>
      <c r="Y226" s="260"/>
      <c r="Z226" s="260"/>
    </row>
    <row r="227" spans="1:26" ht="15.75">
      <c r="A227" s="269" t="s">
        <v>1267</v>
      </c>
      <c r="B227" s="269" t="s">
        <v>1742</v>
      </c>
      <c r="C227" s="270">
        <v>132</v>
      </c>
      <c r="D227" s="270">
        <f t="shared" si="3"/>
        <v>12</v>
      </c>
      <c r="E227" s="259"/>
      <c r="F227" s="260"/>
      <c r="G227" s="260"/>
      <c r="H227" s="260"/>
      <c r="I227" s="260"/>
      <c r="J227" s="260"/>
      <c r="K227" s="260"/>
      <c r="L227" s="260"/>
      <c r="M227" s="260"/>
      <c r="N227" s="260"/>
      <c r="O227" s="260"/>
      <c r="P227" s="260"/>
      <c r="Q227" s="260"/>
      <c r="R227" s="260"/>
      <c r="S227" s="260"/>
      <c r="T227" s="260"/>
      <c r="U227" s="260"/>
      <c r="V227" s="260"/>
      <c r="W227" s="260"/>
      <c r="X227" s="260"/>
      <c r="Y227" s="260"/>
      <c r="Z227" s="260"/>
    </row>
    <row r="228" spans="1:26" ht="15.75">
      <c r="A228" s="269" t="s">
        <v>1275</v>
      </c>
      <c r="B228" s="269" t="s">
        <v>1276</v>
      </c>
      <c r="C228" s="270">
        <v>300</v>
      </c>
      <c r="D228" s="270">
        <f t="shared" si="3"/>
        <v>26</v>
      </c>
      <c r="E228" s="259"/>
      <c r="F228" s="260"/>
      <c r="G228" s="260"/>
      <c r="H228" s="260"/>
      <c r="I228" s="260"/>
      <c r="J228" s="260"/>
      <c r="K228" s="260"/>
      <c r="L228" s="260"/>
      <c r="M228" s="260"/>
      <c r="N228" s="260"/>
      <c r="O228" s="260"/>
      <c r="P228" s="260"/>
      <c r="Q228" s="260"/>
      <c r="R228" s="260"/>
      <c r="S228" s="260"/>
      <c r="T228" s="260"/>
      <c r="U228" s="260"/>
      <c r="V228" s="260"/>
      <c r="W228" s="260"/>
      <c r="X228" s="260"/>
      <c r="Y228" s="260"/>
      <c r="Z228" s="260"/>
    </row>
    <row r="229" spans="1:26" ht="15.75">
      <c r="A229" s="269" t="s">
        <v>1275</v>
      </c>
      <c r="B229" s="269" t="s">
        <v>1277</v>
      </c>
      <c r="C229" s="270">
        <v>300</v>
      </c>
      <c r="D229" s="270">
        <f t="shared" si="3"/>
        <v>26</v>
      </c>
      <c r="E229" s="259"/>
      <c r="F229" s="260"/>
      <c r="G229" s="260"/>
      <c r="H229" s="260"/>
      <c r="I229" s="260"/>
      <c r="J229" s="260"/>
      <c r="K229" s="260"/>
      <c r="L229" s="260"/>
      <c r="M229" s="260"/>
      <c r="N229" s="260"/>
      <c r="O229" s="260"/>
      <c r="P229" s="260"/>
      <c r="Q229" s="260"/>
      <c r="R229" s="260"/>
      <c r="S229" s="260"/>
      <c r="T229" s="260"/>
      <c r="U229" s="260"/>
      <c r="V229" s="260"/>
      <c r="W229" s="260"/>
      <c r="X229" s="260"/>
      <c r="Y229" s="260"/>
      <c r="Z229" s="260"/>
    </row>
    <row r="230" spans="1:26" ht="15.75">
      <c r="A230" s="269" t="s">
        <v>1275</v>
      </c>
      <c r="B230" s="269" t="s">
        <v>1649</v>
      </c>
      <c r="C230" s="270">
        <v>328</v>
      </c>
      <c r="D230" s="270">
        <f t="shared" si="3"/>
        <v>28.333333333333332</v>
      </c>
      <c r="E230" s="259"/>
      <c r="F230" s="260"/>
      <c r="G230" s="260"/>
      <c r="H230" s="260"/>
      <c r="I230" s="260"/>
      <c r="J230" s="260"/>
      <c r="K230" s="260"/>
      <c r="L230" s="260"/>
      <c r="M230" s="260"/>
      <c r="N230" s="260"/>
      <c r="O230" s="260"/>
      <c r="P230" s="260"/>
      <c r="Q230" s="260"/>
      <c r="R230" s="260"/>
      <c r="S230" s="260"/>
      <c r="T230" s="260"/>
      <c r="U230" s="260"/>
      <c r="V230" s="260"/>
      <c r="W230" s="260"/>
      <c r="X230" s="260"/>
      <c r="Y230" s="260"/>
      <c r="Z230" s="260"/>
    </row>
    <row r="231" spans="1:26" ht="15.75">
      <c r="A231" s="269" t="s">
        <v>1275</v>
      </c>
      <c r="B231" s="269" t="s">
        <v>1776</v>
      </c>
      <c r="C231" s="270">
        <v>328</v>
      </c>
      <c r="D231" s="270">
        <f t="shared" si="3"/>
        <v>28.333333333333332</v>
      </c>
      <c r="E231" s="259"/>
      <c r="F231" s="260"/>
      <c r="G231" s="260"/>
      <c r="H231" s="260"/>
      <c r="I231" s="260"/>
      <c r="J231" s="260"/>
      <c r="K231" s="260"/>
      <c r="L231" s="260"/>
      <c r="M231" s="260"/>
      <c r="N231" s="260"/>
      <c r="O231" s="260"/>
      <c r="P231" s="260"/>
      <c r="Q231" s="260"/>
      <c r="R231" s="260"/>
      <c r="S231" s="260"/>
      <c r="T231" s="260"/>
      <c r="U231" s="260"/>
      <c r="V231" s="260"/>
      <c r="W231" s="260"/>
      <c r="X231" s="260"/>
      <c r="Y231" s="260"/>
      <c r="Z231" s="260"/>
    </row>
    <row r="232" spans="1:26" ht="15.75">
      <c r="A232" s="269" t="s">
        <v>1275</v>
      </c>
      <c r="B232" s="269" t="s">
        <v>1278</v>
      </c>
      <c r="C232" s="270">
        <v>456</v>
      </c>
      <c r="D232" s="270">
        <f t="shared" ref="D232:D238" si="4">(C232/6)+1</f>
        <v>77</v>
      </c>
      <c r="E232" s="259"/>
      <c r="F232" s="260"/>
      <c r="G232" s="260"/>
      <c r="H232" s="260"/>
      <c r="I232" s="260"/>
      <c r="J232" s="260"/>
      <c r="K232" s="260"/>
      <c r="L232" s="260"/>
      <c r="M232" s="260"/>
      <c r="N232" s="260"/>
      <c r="O232" s="260"/>
      <c r="P232" s="260"/>
      <c r="Q232" s="260"/>
      <c r="R232" s="260"/>
      <c r="S232" s="260"/>
      <c r="T232" s="260"/>
      <c r="U232" s="260"/>
      <c r="V232" s="260"/>
      <c r="W232" s="260"/>
      <c r="X232" s="260"/>
      <c r="Y232" s="260"/>
      <c r="Z232" s="260"/>
    </row>
    <row r="233" spans="1:26" ht="15.75">
      <c r="A233" s="269" t="s">
        <v>1275</v>
      </c>
      <c r="B233" s="269" t="s">
        <v>1279</v>
      </c>
      <c r="C233" s="270">
        <v>432</v>
      </c>
      <c r="D233" s="270">
        <f t="shared" si="4"/>
        <v>73</v>
      </c>
      <c r="E233" s="259"/>
      <c r="F233" s="260"/>
      <c r="G233" s="260"/>
      <c r="H233" s="260"/>
      <c r="I233" s="260"/>
      <c r="J233" s="260"/>
      <c r="K233" s="260"/>
      <c r="L233" s="260"/>
      <c r="M233" s="260"/>
      <c r="N233" s="260"/>
      <c r="O233" s="260"/>
      <c r="P233" s="260"/>
      <c r="Q233" s="260"/>
      <c r="R233" s="260"/>
      <c r="S233" s="260"/>
      <c r="T233" s="260"/>
      <c r="U233" s="260"/>
      <c r="V233" s="260"/>
      <c r="W233" s="260"/>
      <c r="X233" s="260"/>
      <c r="Y233" s="260"/>
      <c r="Z233" s="260"/>
    </row>
    <row r="234" spans="1:26" ht="15.75">
      <c r="A234" s="269" t="s">
        <v>1275</v>
      </c>
      <c r="B234" s="269" t="s">
        <v>1280</v>
      </c>
      <c r="C234" s="270">
        <v>350</v>
      </c>
      <c r="D234" s="270">
        <f t="shared" si="4"/>
        <v>59.333333333333336</v>
      </c>
      <c r="E234" s="259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</row>
    <row r="235" spans="1:26" ht="15.75">
      <c r="A235" s="269" t="s">
        <v>1275</v>
      </c>
      <c r="B235" s="269" t="s">
        <v>1281</v>
      </c>
      <c r="C235" s="270">
        <v>400</v>
      </c>
      <c r="D235" s="270">
        <f t="shared" si="4"/>
        <v>67.666666666666671</v>
      </c>
      <c r="E235" s="259"/>
      <c r="F235" s="260"/>
      <c r="G235" s="260"/>
      <c r="H235" s="260"/>
      <c r="I235" s="260"/>
      <c r="J235" s="260"/>
      <c r="K235" s="260"/>
      <c r="L235" s="260"/>
      <c r="M235" s="260"/>
      <c r="N235" s="260"/>
      <c r="O235" s="260"/>
      <c r="P235" s="260"/>
      <c r="Q235" s="260"/>
      <c r="R235" s="260"/>
      <c r="S235" s="260"/>
      <c r="T235" s="260"/>
      <c r="U235" s="260"/>
      <c r="V235" s="260"/>
      <c r="W235" s="260"/>
      <c r="X235" s="260"/>
      <c r="Y235" s="260"/>
      <c r="Z235" s="260"/>
    </row>
    <row r="236" spans="1:26" ht="15.75">
      <c r="A236" s="269" t="s">
        <v>1275</v>
      </c>
      <c r="B236" s="269" t="s">
        <v>1282</v>
      </c>
      <c r="C236" s="270">
        <v>360</v>
      </c>
      <c r="D236" s="270">
        <f t="shared" si="4"/>
        <v>61</v>
      </c>
      <c r="E236" s="259"/>
      <c r="F236" s="260"/>
      <c r="G236" s="260"/>
      <c r="H236" s="260"/>
      <c r="I236" s="260"/>
      <c r="J236" s="260"/>
      <c r="K236" s="260"/>
      <c r="L236" s="260"/>
      <c r="M236" s="260"/>
      <c r="N236" s="260"/>
      <c r="O236" s="260"/>
      <c r="P236" s="260"/>
      <c r="Q236" s="260"/>
      <c r="R236" s="260"/>
      <c r="S236" s="260"/>
      <c r="T236" s="260"/>
      <c r="U236" s="260"/>
      <c r="V236" s="260"/>
      <c r="W236" s="260"/>
      <c r="X236" s="260"/>
      <c r="Y236" s="260"/>
      <c r="Z236" s="260"/>
    </row>
    <row r="237" spans="1:26" ht="15.75">
      <c r="A237" s="269" t="s">
        <v>1275</v>
      </c>
      <c r="B237" s="269" t="s">
        <v>1283</v>
      </c>
      <c r="C237" s="270">
        <v>400</v>
      </c>
      <c r="D237" s="270">
        <f t="shared" si="4"/>
        <v>67.666666666666671</v>
      </c>
      <c r="E237" s="259"/>
      <c r="F237" s="260"/>
      <c r="G237" s="260"/>
      <c r="H237" s="260"/>
      <c r="I237" s="260"/>
      <c r="J237" s="260"/>
      <c r="K237" s="260"/>
      <c r="L237" s="260"/>
      <c r="M237" s="260"/>
      <c r="N237" s="260"/>
      <c r="O237" s="260"/>
      <c r="P237" s="260"/>
      <c r="Q237" s="260"/>
      <c r="R237" s="260"/>
      <c r="S237" s="260"/>
      <c r="T237" s="260"/>
      <c r="U237" s="260"/>
      <c r="V237" s="260"/>
      <c r="W237" s="260"/>
      <c r="X237" s="260"/>
      <c r="Y237" s="260"/>
      <c r="Z237" s="260"/>
    </row>
    <row r="238" spans="1:26" ht="15.75">
      <c r="A238" s="275" t="s">
        <v>1275</v>
      </c>
      <c r="B238" s="275" t="s">
        <v>1943</v>
      </c>
      <c r="C238" s="276">
        <v>400</v>
      </c>
      <c r="D238" s="276">
        <f t="shared" si="4"/>
        <v>67.666666666666671</v>
      </c>
      <c r="E238" s="259"/>
      <c r="F238" s="260"/>
      <c r="G238" s="260"/>
      <c r="H238" s="260"/>
      <c r="I238" s="260"/>
      <c r="J238" s="260"/>
      <c r="K238" s="260"/>
      <c r="L238" s="260"/>
      <c r="M238" s="260"/>
      <c r="N238" s="260"/>
      <c r="O238" s="260"/>
      <c r="P238" s="260"/>
      <c r="Q238" s="260"/>
      <c r="R238" s="260"/>
      <c r="S238" s="260"/>
      <c r="T238" s="260"/>
      <c r="U238" s="260"/>
      <c r="V238" s="260"/>
      <c r="W238" s="260"/>
      <c r="X238" s="260"/>
      <c r="Y238" s="260"/>
      <c r="Z238" s="260"/>
    </row>
    <row r="239" spans="1:26" ht="15.75">
      <c r="A239" s="269" t="s">
        <v>1275</v>
      </c>
      <c r="B239" s="269" t="s">
        <v>1284</v>
      </c>
      <c r="C239" s="270">
        <v>1028</v>
      </c>
      <c r="D239" s="270">
        <f t="shared" ref="D239:D245" si="5">(C239/12)+1</f>
        <v>86.666666666666671</v>
      </c>
      <c r="E239" s="259"/>
      <c r="F239" s="260"/>
      <c r="G239" s="260"/>
      <c r="H239" s="260"/>
      <c r="I239" s="260"/>
      <c r="J239" s="260"/>
      <c r="K239" s="260"/>
      <c r="L239" s="260"/>
      <c r="M239" s="260"/>
      <c r="N239" s="260"/>
      <c r="O239" s="260"/>
      <c r="P239" s="260"/>
      <c r="Q239" s="260"/>
      <c r="R239" s="260"/>
      <c r="S239" s="260"/>
      <c r="T239" s="260"/>
      <c r="U239" s="260"/>
      <c r="V239" s="260"/>
      <c r="W239" s="260"/>
      <c r="X239" s="260"/>
      <c r="Y239" s="260"/>
      <c r="Z239" s="260"/>
    </row>
    <row r="240" spans="1:26" ht="15.75">
      <c r="A240" s="269" t="s">
        <v>1275</v>
      </c>
      <c r="B240" s="269" t="s">
        <v>1285</v>
      </c>
      <c r="C240" s="270">
        <v>136</v>
      </c>
      <c r="D240" s="270">
        <f t="shared" si="5"/>
        <v>12.333333333333334</v>
      </c>
      <c r="E240" s="259"/>
      <c r="F240" s="260"/>
      <c r="G240" s="260"/>
      <c r="H240" s="260"/>
      <c r="I240" s="260"/>
      <c r="J240" s="260"/>
      <c r="K240" s="260"/>
      <c r="L240" s="260"/>
      <c r="M240" s="260"/>
      <c r="N240" s="260"/>
      <c r="O240" s="260"/>
      <c r="P240" s="260"/>
      <c r="Q240" s="260"/>
      <c r="R240" s="260"/>
      <c r="S240" s="260"/>
      <c r="T240" s="260"/>
      <c r="U240" s="260"/>
      <c r="V240" s="260"/>
      <c r="W240" s="260"/>
      <c r="X240" s="260"/>
      <c r="Y240" s="260"/>
      <c r="Z240" s="260"/>
    </row>
    <row r="241" spans="1:26" ht="15.75">
      <c r="A241" s="269" t="s">
        <v>1275</v>
      </c>
      <c r="B241" s="269" t="s">
        <v>1547</v>
      </c>
      <c r="C241" s="270">
        <v>136</v>
      </c>
      <c r="D241" s="270">
        <f t="shared" si="5"/>
        <v>12.333333333333334</v>
      </c>
      <c r="E241" s="259"/>
      <c r="F241" s="260"/>
      <c r="G241" s="260"/>
      <c r="H241" s="260"/>
      <c r="I241" s="260"/>
      <c r="J241" s="260"/>
      <c r="K241" s="260"/>
      <c r="L241" s="260"/>
      <c r="M241" s="260"/>
      <c r="N241" s="260"/>
      <c r="O241" s="260"/>
      <c r="P241" s="260"/>
      <c r="Q241" s="260"/>
      <c r="R241" s="260"/>
      <c r="S241" s="260"/>
      <c r="T241" s="260"/>
      <c r="U241" s="260"/>
      <c r="V241" s="260"/>
      <c r="W241" s="260"/>
      <c r="X241" s="260"/>
      <c r="Y241" s="260"/>
      <c r="Z241" s="260"/>
    </row>
    <row r="242" spans="1:26" ht="15.75">
      <c r="A242" s="275" t="s">
        <v>1275</v>
      </c>
      <c r="B242" s="275" t="s">
        <v>1944</v>
      </c>
      <c r="C242" s="276">
        <v>160</v>
      </c>
      <c r="D242" s="276">
        <f t="shared" si="5"/>
        <v>14.333333333333334</v>
      </c>
      <c r="E242" s="259"/>
      <c r="F242" s="260"/>
      <c r="G242" s="260"/>
      <c r="H242" s="260"/>
      <c r="I242" s="260"/>
      <c r="J242" s="260"/>
      <c r="K242" s="260"/>
      <c r="L242" s="260"/>
      <c r="M242" s="260"/>
      <c r="N242" s="260"/>
      <c r="O242" s="260"/>
      <c r="P242" s="260"/>
      <c r="Q242" s="260"/>
      <c r="R242" s="260"/>
      <c r="S242" s="260"/>
      <c r="T242" s="260"/>
      <c r="U242" s="260"/>
      <c r="V242" s="260"/>
      <c r="W242" s="260"/>
      <c r="X242" s="260"/>
      <c r="Y242" s="260"/>
      <c r="Z242" s="260"/>
    </row>
    <row r="243" spans="1:26" ht="15.75">
      <c r="A243" s="269" t="s">
        <v>1275</v>
      </c>
      <c r="B243" s="269" t="s">
        <v>1286</v>
      </c>
      <c r="C243" s="270">
        <v>192</v>
      </c>
      <c r="D243" s="270">
        <f t="shared" si="5"/>
        <v>17</v>
      </c>
      <c r="E243" s="259"/>
      <c r="F243" s="260"/>
      <c r="G243" s="260"/>
      <c r="H243" s="260"/>
      <c r="I243" s="260"/>
      <c r="J243" s="260"/>
      <c r="K243" s="260"/>
      <c r="L243" s="260"/>
      <c r="M243" s="260"/>
      <c r="N243" s="260"/>
      <c r="O243" s="260"/>
      <c r="P243" s="260"/>
      <c r="Q243" s="260"/>
      <c r="R243" s="260"/>
      <c r="S243" s="260"/>
      <c r="T243" s="260"/>
      <c r="U243" s="260"/>
      <c r="V243" s="260"/>
      <c r="W243" s="260"/>
      <c r="X243" s="260"/>
      <c r="Y243" s="260"/>
      <c r="Z243" s="260"/>
    </row>
    <row r="244" spans="1:26" ht="15.75">
      <c r="A244" s="269" t="s">
        <v>1275</v>
      </c>
      <c r="B244" s="269" t="s">
        <v>1287</v>
      </c>
      <c r="C244" s="270">
        <v>228</v>
      </c>
      <c r="D244" s="270">
        <f t="shared" si="5"/>
        <v>20</v>
      </c>
      <c r="E244" s="259"/>
      <c r="F244" s="260"/>
      <c r="G244" s="260"/>
      <c r="H244" s="260"/>
      <c r="I244" s="260"/>
      <c r="J244" s="260"/>
      <c r="K244" s="260"/>
      <c r="L244" s="260"/>
      <c r="M244" s="260"/>
      <c r="N244" s="260"/>
      <c r="O244" s="260"/>
      <c r="P244" s="260"/>
      <c r="Q244" s="260"/>
      <c r="R244" s="260"/>
      <c r="S244" s="260"/>
      <c r="T244" s="260"/>
      <c r="U244" s="260"/>
      <c r="V244" s="260"/>
      <c r="W244" s="260"/>
      <c r="X244" s="260"/>
      <c r="Y244" s="260"/>
      <c r="Z244" s="260"/>
    </row>
    <row r="245" spans="1:26" ht="15.75">
      <c r="A245" s="269" t="s">
        <v>1275</v>
      </c>
      <c r="B245" s="269" t="s">
        <v>1777</v>
      </c>
      <c r="C245" s="270">
        <v>228</v>
      </c>
      <c r="D245" s="270">
        <f t="shared" si="5"/>
        <v>20</v>
      </c>
      <c r="E245" s="259"/>
      <c r="F245" s="260"/>
      <c r="G245" s="260"/>
      <c r="H245" s="260"/>
      <c r="I245" s="260"/>
      <c r="J245" s="260"/>
      <c r="K245" s="260"/>
      <c r="L245" s="260"/>
      <c r="M245" s="260"/>
      <c r="N245" s="260"/>
      <c r="O245" s="260"/>
      <c r="P245" s="260"/>
      <c r="Q245" s="260"/>
      <c r="R245" s="260"/>
      <c r="S245" s="260"/>
      <c r="T245" s="260"/>
      <c r="U245" s="260"/>
      <c r="V245" s="260"/>
      <c r="W245" s="260"/>
      <c r="X245" s="260"/>
      <c r="Y245" s="260"/>
      <c r="Z245" s="260"/>
    </row>
    <row r="246" spans="1:26" ht="15.75">
      <c r="A246" s="269" t="s">
        <v>1275</v>
      </c>
      <c r="B246" s="269" t="s">
        <v>1288</v>
      </c>
      <c r="C246" s="270">
        <v>400</v>
      </c>
      <c r="D246" s="270">
        <f t="shared" ref="D246:D247" si="6">(C246/6)+1</f>
        <v>67.666666666666671</v>
      </c>
      <c r="E246" s="259"/>
      <c r="F246" s="260"/>
      <c r="G246" s="260"/>
      <c r="H246" s="260"/>
      <c r="I246" s="260"/>
      <c r="J246" s="260"/>
      <c r="K246" s="260"/>
      <c r="L246" s="260"/>
      <c r="M246" s="260"/>
      <c r="N246" s="260"/>
      <c r="O246" s="260"/>
      <c r="P246" s="260"/>
      <c r="Q246" s="260"/>
      <c r="R246" s="260"/>
      <c r="S246" s="260"/>
      <c r="T246" s="260"/>
      <c r="U246" s="260"/>
      <c r="V246" s="260"/>
      <c r="W246" s="260"/>
      <c r="X246" s="260"/>
      <c r="Y246" s="260"/>
      <c r="Z246" s="260"/>
    </row>
    <row r="247" spans="1:26" ht="15.75">
      <c r="A247" s="269" t="s">
        <v>1275</v>
      </c>
      <c r="B247" s="269" t="s">
        <v>1861</v>
      </c>
      <c r="C247" s="270">
        <v>456</v>
      </c>
      <c r="D247" s="270">
        <f t="shared" si="6"/>
        <v>77</v>
      </c>
      <c r="E247" s="259"/>
      <c r="F247" s="260"/>
      <c r="G247" s="260"/>
      <c r="H247" s="260"/>
      <c r="I247" s="260"/>
      <c r="J247" s="260"/>
      <c r="K247" s="260"/>
      <c r="L247" s="260"/>
      <c r="M247" s="260"/>
      <c r="N247" s="260"/>
      <c r="O247" s="260"/>
      <c r="P247" s="260"/>
      <c r="Q247" s="260"/>
      <c r="R247" s="260"/>
      <c r="S247" s="260"/>
      <c r="T247" s="260"/>
      <c r="U247" s="260"/>
      <c r="V247" s="260"/>
      <c r="W247" s="260"/>
      <c r="X247" s="260"/>
      <c r="Y247" s="260"/>
      <c r="Z247" s="260"/>
    </row>
    <row r="248" spans="1:26" ht="15.75">
      <c r="A248" s="269" t="s">
        <v>1275</v>
      </c>
      <c r="B248" s="269" t="s">
        <v>1289</v>
      </c>
      <c r="C248" s="270">
        <v>160</v>
      </c>
      <c r="D248" s="270">
        <f t="shared" ref="D248:D266" si="7">(C248/12)+1</f>
        <v>14.333333333333334</v>
      </c>
      <c r="E248" s="259"/>
      <c r="F248" s="260"/>
      <c r="G248" s="260"/>
      <c r="H248" s="260"/>
      <c r="I248" s="260"/>
      <c r="J248" s="260"/>
      <c r="K248" s="260"/>
      <c r="L248" s="260"/>
      <c r="M248" s="260"/>
      <c r="N248" s="260"/>
      <c r="O248" s="260"/>
      <c r="P248" s="260"/>
      <c r="Q248" s="260"/>
      <c r="R248" s="260"/>
      <c r="S248" s="260"/>
      <c r="T248" s="260"/>
      <c r="U248" s="260"/>
      <c r="V248" s="260"/>
      <c r="W248" s="260"/>
      <c r="X248" s="260"/>
      <c r="Y248" s="260"/>
      <c r="Z248" s="260"/>
    </row>
    <row r="249" spans="1:26" ht="15.75">
      <c r="A249" s="269" t="s">
        <v>1275</v>
      </c>
      <c r="B249" s="269" t="s">
        <v>1290</v>
      </c>
      <c r="C249" s="270">
        <v>144</v>
      </c>
      <c r="D249" s="270">
        <f t="shared" si="7"/>
        <v>13</v>
      </c>
      <c r="E249" s="259"/>
      <c r="F249" s="260"/>
      <c r="G249" s="260"/>
      <c r="H249" s="260"/>
      <c r="I249" s="260"/>
      <c r="J249" s="260"/>
      <c r="K249" s="260"/>
      <c r="L249" s="260"/>
      <c r="M249" s="260"/>
      <c r="N249" s="260"/>
      <c r="O249" s="260"/>
      <c r="P249" s="260"/>
      <c r="Q249" s="260"/>
      <c r="R249" s="260"/>
      <c r="S249" s="260"/>
      <c r="T249" s="260"/>
      <c r="U249" s="260"/>
      <c r="V249" s="260"/>
      <c r="W249" s="260"/>
      <c r="X249" s="260"/>
      <c r="Y249" s="260"/>
      <c r="Z249" s="260"/>
    </row>
    <row r="250" spans="1:26" ht="15.75">
      <c r="A250" s="269" t="s">
        <v>1275</v>
      </c>
      <c r="B250" s="269" t="s">
        <v>1291</v>
      </c>
      <c r="C250" s="270">
        <v>144</v>
      </c>
      <c r="D250" s="270">
        <f t="shared" si="7"/>
        <v>13</v>
      </c>
      <c r="E250" s="259"/>
      <c r="F250" s="260"/>
      <c r="G250" s="260"/>
      <c r="H250" s="260"/>
      <c r="I250" s="260"/>
      <c r="J250" s="260"/>
      <c r="K250" s="260"/>
      <c r="L250" s="260"/>
      <c r="M250" s="260"/>
      <c r="N250" s="260"/>
      <c r="O250" s="260"/>
      <c r="P250" s="260"/>
      <c r="Q250" s="260"/>
      <c r="R250" s="260"/>
      <c r="S250" s="260"/>
      <c r="T250" s="260"/>
      <c r="U250" s="260"/>
      <c r="V250" s="260"/>
      <c r="W250" s="260"/>
      <c r="X250" s="260"/>
      <c r="Y250" s="260"/>
      <c r="Z250" s="260"/>
    </row>
    <row r="251" spans="1:26" ht="15.75">
      <c r="A251" s="269" t="s">
        <v>1275</v>
      </c>
      <c r="B251" s="269" t="s">
        <v>1650</v>
      </c>
      <c r="C251" s="270">
        <v>160</v>
      </c>
      <c r="D251" s="270">
        <f t="shared" si="7"/>
        <v>14.333333333333334</v>
      </c>
      <c r="E251" s="259"/>
      <c r="F251" s="260"/>
      <c r="G251" s="260"/>
      <c r="H251" s="260"/>
      <c r="I251" s="260"/>
      <c r="J251" s="260"/>
      <c r="K251" s="260"/>
      <c r="L251" s="260"/>
      <c r="M251" s="260"/>
      <c r="N251" s="260"/>
      <c r="O251" s="260"/>
      <c r="P251" s="260"/>
      <c r="Q251" s="260"/>
      <c r="R251" s="260"/>
      <c r="S251" s="260"/>
      <c r="T251" s="260"/>
      <c r="U251" s="260"/>
      <c r="V251" s="260"/>
      <c r="W251" s="260"/>
      <c r="X251" s="260"/>
      <c r="Y251" s="260"/>
      <c r="Z251" s="260"/>
    </row>
    <row r="252" spans="1:26" ht="15.75">
      <c r="A252" s="275" t="s">
        <v>1275</v>
      </c>
      <c r="B252" s="275" t="s">
        <v>1945</v>
      </c>
      <c r="C252" s="276">
        <v>160</v>
      </c>
      <c r="D252" s="276">
        <f t="shared" si="7"/>
        <v>14.333333333333334</v>
      </c>
      <c r="E252" s="259"/>
      <c r="F252" s="260"/>
      <c r="G252" s="260"/>
      <c r="H252" s="260"/>
      <c r="I252" s="260"/>
      <c r="J252" s="260"/>
      <c r="K252" s="260"/>
      <c r="L252" s="260"/>
      <c r="M252" s="260"/>
      <c r="N252" s="260"/>
      <c r="O252" s="260"/>
      <c r="P252" s="260"/>
      <c r="Q252" s="260"/>
      <c r="R252" s="260"/>
      <c r="S252" s="260"/>
      <c r="T252" s="260"/>
      <c r="U252" s="260"/>
      <c r="V252" s="260"/>
      <c r="W252" s="260"/>
      <c r="X252" s="260"/>
      <c r="Y252" s="260"/>
      <c r="Z252" s="260"/>
    </row>
    <row r="253" spans="1:26" ht="15.75">
      <c r="A253" s="269" t="s">
        <v>1275</v>
      </c>
      <c r="B253" s="269" t="s">
        <v>1405</v>
      </c>
      <c r="C253" s="270">
        <v>200</v>
      </c>
      <c r="D253" s="270">
        <f t="shared" si="7"/>
        <v>17.666666666666668</v>
      </c>
      <c r="E253" s="259"/>
      <c r="F253" s="260"/>
      <c r="G253" s="260"/>
      <c r="H253" s="260"/>
      <c r="I253" s="260"/>
      <c r="J253" s="260"/>
      <c r="K253" s="260"/>
      <c r="L253" s="260"/>
      <c r="M253" s="260"/>
      <c r="N253" s="260"/>
      <c r="O253" s="260"/>
      <c r="P253" s="260"/>
      <c r="Q253" s="260"/>
      <c r="R253" s="260"/>
      <c r="S253" s="260"/>
      <c r="T253" s="260"/>
      <c r="U253" s="260"/>
      <c r="V253" s="260"/>
      <c r="W253" s="260"/>
      <c r="X253" s="260"/>
      <c r="Y253" s="260"/>
      <c r="Z253" s="260"/>
    </row>
    <row r="254" spans="1:26" ht="15.75">
      <c r="A254" s="269" t="s">
        <v>1275</v>
      </c>
      <c r="B254" s="269" t="s">
        <v>1862</v>
      </c>
      <c r="C254" s="270">
        <v>200</v>
      </c>
      <c r="D254" s="270">
        <f t="shared" si="7"/>
        <v>17.666666666666668</v>
      </c>
      <c r="E254" s="259"/>
      <c r="F254" s="260"/>
      <c r="G254" s="260"/>
      <c r="H254" s="260"/>
      <c r="I254" s="260"/>
      <c r="J254" s="260"/>
      <c r="K254" s="260"/>
      <c r="L254" s="260"/>
      <c r="M254" s="260"/>
      <c r="N254" s="260"/>
      <c r="O254" s="260"/>
      <c r="P254" s="260"/>
      <c r="Q254" s="260"/>
      <c r="R254" s="260"/>
      <c r="S254" s="260"/>
      <c r="T254" s="260"/>
      <c r="U254" s="260"/>
      <c r="V254" s="260"/>
      <c r="W254" s="260"/>
      <c r="X254" s="260"/>
      <c r="Y254" s="260"/>
      <c r="Z254" s="260"/>
    </row>
    <row r="255" spans="1:26" ht="15.75">
      <c r="A255" s="269" t="s">
        <v>1275</v>
      </c>
      <c r="B255" s="269" t="s">
        <v>1292</v>
      </c>
      <c r="C255" s="270">
        <v>128</v>
      </c>
      <c r="D255" s="270">
        <f t="shared" si="7"/>
        <v>11.666666666666666</v>
      </c>
      <c r="E255" s="259"/>
      <c r="F255" s="260"/>
      <c r="G255" s="260"/>
      <c r="H255" s="260"/>
      <c r="I255" s="260"/>
      <c r="J255" s="260"/>
      <c r="K255" s="260"/>
      <c r="L255" s="260"/>
      <c r="M255" s="260"/>
      <c r="N255" s="260"/>
      <c r="O255" s="260"/>
      <c r="P255" s="260"/>
      <c r="Q255" s="260"/>
      <c r="R255" s="260"/>
      <c r="S255" s="260"/>
      <c r="T255" s="260"/>
      <c r="U255" s="260"/>
      <c r="V255" s="260"/>
      <c r="W255" s="260"/>
      <c r="X255" s="260"/>
      <c r="Y255" s="260"/>
      <c r="Z255" s="260"/>
    </row>
    <row r="256" spans="1:26" ht="15.75">
      <c r="A256" s="269" t="s">
        <v>1275</v>
      </c>
      <c r="B256" s="269" t="s">
        <v>1548</v>
      </c>
      <c r="C256" s="270">
        <v>144</v>
      </c>
      <c r="D256" s="270">
        <f t="shared" si="7"/>
        <v>13</v>
      </c>
      <c r="E256" s="259"/>
      <c r="F256" s="260"/>
      <c r="G256" s="260"/>
      <c r="H256" s="260"/>
      <c r="I256" s="260"/>
      <c r="J256" s="260"/>
      <c r="K256" s="260"/>
      <c r="L256" s="260"/>
      <c r="M256" s="260"/>
      <c r="N256" s="260"/>
      <c r="O256" s="260"/>
      <c r="P256" s="260"/>
      <c r="Q256" s="260"/>
      <c r="R256" s="260"/>
      <c r="S256" s="260"/>
      <c r="T256" s="260"/>
      <c r="U256" s="260"/>
      <c r="V256" s="260"/>
      <c r="W256" s="260"/>
      <c r="X256" s="260"/>
      <c r="Y256" s="260"/>
      <c r="Z256" s="260"/>
    </row>
    <row r="257" spans="1:26">
      <c r="A257" s="269" t="s">
        <v>1275</v>
      </c>
      <c r="B257" s="269" t="s">
        <v>1778</v>
      </c>
      <c r="C257" s="270">
        <v>144</v>
      </c>
      <c r="D257" s="270">
        <f t="shared" si="7"/>
        <v>13</v>
      </c>
      <c r="E257" s="262"/>
      <c r="F257" s="262"/>
      <c r="G257" s="262"/>
      <c r="H257" s="262"/>
      <c r="I257" s="262"/>
      <c r="J257" s="262"/>
      <c r="K257" s="262"/>
      <c r="L257" s="262"/>
      <c r="M257" s="262"/>
      <c r="N257" s="262"/>
      <c r="O257" s="262"/>
      <c r="P257" s="262"/>
      <c r="Q257" s="262"/>
      <c r="R257" s="262"/>
      <c r="S257" s="262"/>
      <c r="T257" s="262"/>
      <c r="U257" s="262"/>
      <c r="V257" s="262"/>
      <c r="W257" s="262"/>
      <c r="X257" s="262"/>
      <c r="Y257" s="262"/>
      <c r="Z257" s="262"/>
    </row>
    <row r="258" spans="1:26" ht="15.75">
      <c r="A258" s="269" t="s">
        <v>1275</v>
      </c>
      <c r="B258" s="269" t="s">
        <v>1293</v>
      </c>
      <c r="C258" s="270">
        <v>144</v>
      </c>
      <c r="D258" s="270">
        <f t="shared" si="7"/>
        <v>13</v>
      </c>
      <c r="E258" s="259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260"/>
      <c r="V258" s="260"/>
      <c r="W258" s="260"/>
      <c r="X258" s="260"/>
      <c r="Y258" s="260"/>
      <c r="Z258" s="260"/>
    </row>
    <row r="259" spans="1:26" ht="15.75">
      <c r="A259" s="269" t="s">
        <v>1275</v>
      </c>
      <c r="B259" s="269" t="s">
        <v>1651</v>
      </c>
      <c r="C259" s="270">
        <v>160</v>
      </c>
      <c r="D259" s="270">
        <f t="shared" si="7"/>
        <v>14.333333333333334</v>
      </c>
      <c r="E259" s="259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60"/>
      <c r="R259" s="260"/>
      <c r="S259" s="260"/>
      <c r="T259" s="260"/>
      <c r="U259" s="260"/>
      <c r="V259" s="260"/>
      <c r="W259" s="260"/>
      <c r="X259" s="260"/>
      <c r="Y259" s="260"/>
      <c r="Z259" s="260"/>
    </row>
    <row r="260" spans="1:26">
      <c r="A260" s="269" t="s">
        <v>1275</v>
      </c>
      <c r="B260" s="269" t="s">
        <v>1294</v>
      </c>
      <c r="C260" s="270">
        <v>124</v>
      </c>
      <c r="D260" s="270">
        <f t="shared" si="7"/>
        <v>11.333333333333334</v>
      </c>
      <c r="E260" s="262"/>
      <c r="F260" s="262"/>
      <c r="G260" s="262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</row>
    <row r="261" spans="1:26" ht="15.75">
      <c r="A261" s="269" t="s">
        <v>1275</v>
      </c>
      <c r="B261" s="269" t="s">
        <v>1743</v>
      </c>
      <c r="C261" s="270">
        <v>144</v>
      </c>
      <c r="D261" s="270">
        <f t="shared" si="7"/>
        <v>13</v>
      </c>
      <c r="E261" s="259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60"/>
      <c r="R261" s="260"/>
      <c r="S261" s="260"/>
      <c r="T261" s="260"/>
      <c r="U261" s="260"/>
      <c r="V261" s="260"/>
      <c r="W261" s="260"/>
      <c r="X261" s="260"/>
      <c r="Y261" s="260"/>
      <c r="Z261" s="260"/>
    </row>
    <row r="262" spans="1:26" ht="15.75">
      <c r="A262" s="269" t="s">
        <v>1406</v>
      </c>
      <c r="B262" s="269" t="s">
        <v>1407</v>
      </c>
      <c r="C262" s="270">
        <v>104</v>
      </c>
      <c r="D262" s="270">
        <f t="shared" si="7"/>
        <v>9.6666666666666661</v>
      </c>
      <c r="E262" s="259"/>
      <c r="F262" s="260"/>
      <c r="G262" s="260"/>
      <c r="H262" s="260"/>
      <c r="I262" s="260"/>
      <c r="J262" s="260"/>
      <c r="K262" s="260"/>
      <c r="L262" s="260"/>
      <c r="M262" s="260"/>
      <c r="N262" s="260"/>
      <c r="O262" s="260"/>
      <c r="P262" s="260"/>
      <c r="Q262" s="260"/>
      <c r="R262" s="260"/>
      <c r="S262" s="260"/>
      <c r="T262" s="260"/>
      <c r="U262" s="260"/>
      <c r="V262" s="260"/>
      <c r="W262" s="260"/>
      <c r="X262" s="260"/>
      <c r="Y262" s="260"/>
      <c r="Z262" s="260"/>
    </row>
    <row r="263" spans="1:26" ht="15.75">
      <c r="A263" s="269" t="s">
        <v>1406</v>
      </c>
      <c r="B263" s="269" t="s">
        <v>1408</v>
      </c>
      <c r="C263" s="270">
        <v>104</v>
      </c>
      <c r="D263" s="270">
        <f t="shared" si="7"/>
        <v>9.6666666666666661</v>
      </c>
      <c r="E263" s="259"/>
      <c r="F263" s="260"/>
      <c r="G263" s="260"/>
      <c r="H263" s="260"/>
      <c r="I263" s="260"/>
      <c r="J263" s="260"/>
      <c r="K263" s="260"/>
      <c r="L263" s="260"/>
      <c r="M263" s="260"/>
      <c r="N263" s="260"/>
      <c r="O263" s="260"/>
      <c r="P263" s="260"/>
      <c r="Q263" s="260"/>
      <c r="R263" s="260"/>
      <c r="S263" s="260"/>
      <c r="T263" s="260"/>
      <c r="U263" s="260"/>
      <c r="V263" s="260"/>
      <c r="W263" s="260"/>
      <c r="X263" s="260"/>
      <c r="Y263" s="260"/>
      <c r="Z263" s="260"/>
    </row>
    <row r="264" spans="1:26" ht="15.75">
      <c r="A264" s="269" t="s">
        <v>1406</v>
      </c>
      <c r="B264" s="269" t="s">
        <v>1409</v>
      </c>
      <c r="C264" s="270">
        <v>112</v>
      </c>
      <c r="D264" s="270">
        <f t="shared" si="7"/>
        <v>10.333333333333334</v>
      </c>
      <c r="E264" s="259"/>
      <c r="F264" s="260"/>
      <c r="G264" s="260"/>
      <c r="H264" s="260"/>
      <c r="I264" s="260"/>
      <c r="J264" s="260"/>
      <c r="K264" s="260"/>
      <c r="L264" s="260"/>
      <c r="M264" s="260"/>
      <c r="N264" s="260"/>
      <c r="O264" s="260"/>
      <c r="P264" s="260"/>
      <c r="Q264" s="260"/>
      <c r="R264" s="260"/>
      <c r="S264" s="260"/>
      <c r="T264" s="260"/>
      <c r="U264" s="260"/>
      <c r="V264" s="260"/>
      <c r="W264" s="260"/>
      <c r="X264" s="260"/>
      <c r="Y264" s="260"/>
      <c r="Z264" s="260"/>
    </row>
    <row r="265" spans="1:26" ht="15.75">
      <c r="A265" s="275" t="s">
        <v>1406</v>
      </c>
      <c r="B265" s="275" t="s">
        <v>1946</v>
      </c>
      <c r="C265" s="276">
        <v>120</v>
      </c>
      <c r="D265" s="276">
        <f t="shared" si="7"/>
        <v>11</v>
      </c>
      <c r="E265" s="259"/>
      <c r="F265" s="260"/>
      <c r="G265" s="260"/>
      <c r="H265" s="260"/>
      <c r="I265" s="260"/>
      <c r="J265" s="260"/>
      <c r="K265" s="260"/>
      <c r="L265" s="260"/>
      <c r="M265" s="260"/>
      <c r="N265" s="260"/>
      <c r="O265" s="260"/>
      <c r="P265" s="260"/>
      <c r="Q265" s="260"/>
      <c r="R265" s="260"/>
      <c r="S265" s="260"/>
      <c r="T265" s="260"/>
      <c r="U265" s="260"/>
      <c r="V265" s="260"/>
      <c r="W265" s="260"/>
      <c r="X265" s="260"/>
      <c r="Y265" s="260"/>
      <c r="Z265" s="260"/>
    </row>
    <row r="266" spans="1:26" ht="15.75">
      <c r="A266" s="269" t="s">
        <v>1295</v>
      </c>
      <c r="B266" s="269" t="s">
        <v>1296</v>
      </c>
      <c r="C266" s="270">
        <v>576</v>
      </c>
      <c r="D266" s="270">
        <f t="shared" si="7"/>
        <v>49</v>
      </c>
      <c r="E266" s="259"/>
      <c r="F266" s="260"/>
      <c r="G266" s="260"/>
      <c r="H266" s="260"/>
      <c r="I266" s="260"/>
      <c r="J266" s="260"/>
      <c r="K266" s="260"/>
      <c r="L266" s="260"/>
      <c r="M266" s="260"/>
      <c r="N266" s="260"/>
      <c r="O266" s="260"/>
      <c r="P266" s="260"/>
      <c r="Q266" s="260"/>
      <c r="R266" s="260"/>
      <c r="S266" s="260"/>
      <c r="T266" s="260"/>
      <c r="U266" s="260"/>
      <c r="V266" s="260"/>
      <c r="W266" s="260"/>
      <c r="X266" s="260"/>
      <c r="Y266" s="260"/>
      <c r="Z266" s="260"/>
    </row>
    <row r="267" spans="1:26" ht="15.75">
      <c r="A267" s="280" t="s">
        <v>1295</v>
      </c>
      <c r="B267" s="272" t="s">
        <v>1652</v>
      </c>
      <c r="C267" s="273">
        <v>316</v>
      </c>
      <c r="D267" s="273">
        <f t="shared" ref="D267:D268" si="8">(C267/6)+1</f>
        <v>53.666666666666664</v>
      </c>
      <c r="E267" s="259"/>
      <c r="F267" s="260"/>
      <c r="G267" s="260"/>
      <c r="H267" s="260"/>
      <c r="I267" s="260"/>
      <c r="J267" s="260"/>
      <c r="K267" s="260"/>
      <c r="L267" s="260"/>
      <c r="M267" s="260"/>
      <c r="N267" s="260"/>
      <c r="O267" s="260"/>
      <c r="P267" s="260"/>
      <c r="Q267" s="260"/>
      <c r="R267" s="260"/>
      <c r="S267" s="260"/>
      <c r="T267" s="260"/>
      <c r="U267" s="260"/>
      <c r="V267" s="260"/>
      <c r="W267" s="260"/>
      <c r="X267" s="260"/>
      <c r="Y267" s="260"/>
      <c r="Z267" s="260"/>
    </row>
    <row r="268" spans="1:26" ht="15.75">
      <c r="A268" s="280" t="s">
        <v>1295</v>
      </c>
      <c r="B268" s="272" t="s">
        <v>1917</v>
      </c>
      <c r="C268" s="273">
        <v>370</v>
      </c>
      <c r="D268" s="273">
        <f t="shared" si="8"/>
        <v>62.666666666666664</v>
      </c>
      <c r="E268" s="259"/>
      <c r="F268" s="260"/>
      <c r="G268" s="260"/>
      <c r="H268" s="260"/>
      <c r="I268" s="260"/>
      <c r="J268" s="260"/>
      <c r="K268" s="260"/>
      <c r="L268" s="260"/>
      <c r="M268" s="260"/>
      <c r="N268" s="260"/>
      <c r="O268" s="260"/>
      <c r="P268" s="260"/>
      <c r="Q268" s="260"/>
      <c r="R268" s="260"/>
      <c r="S268" s="260"/>
      <c r="T268" s="260"/>
      <c r="U268" s="260"/>
      <c r="V268" s="260"/>
      <c r="W268" s="260"/>
      <c r="X268" s="260"/>
      <c r="Y268" s="260"/>
      <c r="Z268" s="260"/>
    </row>
    <row r="269" spans="1:26" ht="15.75">
      <c r="A269" s="269" t="s">
        <v>1295</v>
      </c>
      <c r="B269" s="269" t="s">
        <v>1297</v>
      </c>
      <c r="C269" s="270">
        <v>780</v>
      </c>
      <c r="D269" s="270">
        <f t="shared" ref="D269:D270" si="9">(C269/12)+1</f>
        <v>66</v>
      </c>
      <c r="E269" s="259"/>
      <c r="F269" s="260"/>
      <c r="G269" s="260"/>
      <c r="H269" s="260"/>
      <c r="I269" s="260"/>
      <c r="J269" s="260"/>
      <c r="K269" s="260"/>
      <c r="L269" s="260"/>
      <c r="M269" s="260"/>
      <c r="N269" s="260"/>
      <c r="O269" s="260"/>
      <c r="P269" s="260"/>
      <c r="Q269" s="260"/>
      <c r="R269" s="260"/>
      <c r="S269" s="260"/>
      <c r="T269" s="260"/>
      <c r="U269" s="260"/>
      <c r="V269" s="260"/>
      <c r="W269" s="260"/>
      <c r="X269" s="260"/>
      <c r="Y269" s="260"/>
      <c r="Z269" s="260"/>
    </row>
    <row r="270" spans="1:26" ht="15.75">
      <c r="A270" s="269" t="s">
        <v>1295</v>
      </c>
      <c r="B270" s="269" t="s">
        <v>1298</v>
      </c>
      <c r="C270" s="270">
        <v>780</v>
      </c>
      <c r="D270" s="270">
        <f t="shared" si="9"/>
        <v>66</v>
      </c>
      <c r="E270" s="259"/>
      <c r="F270" s="260"/>
      <c r="G270" s="260"/>
      <c r="H270" s="260"/>
      <c r="I270" s="260"/>
      <c r="J270" s="260"/>
      <c r="K270" s="260"/>
      <c r="L270" s="260"/>
      <c r="M270" s="260"/>
      <c r="N270" s="260"/>
      <c r="O270" s="260"/>
      <c r="P270" s="260"/>
      <c r="Q270" s="260"/>
      <c r="R270" s="260"/>
      <c r="S270" s="260"/>
      <c r="T270" s="260"/>
      <c r="U270" s="260"/>
      <c r="V270" s="260"/>
      <c r="W270" s="260"/>
      <c r="X270" s="260"/>
      <c r="Y270" s="260"/>
      <c r="Z270" s="260"/>
    </row>
    <row r="271" spans="1:26" ht="15.75">
      <c r="A271" s="280" t="s">
        <v>1295</v>
      </c>
      <c r="B271" s="272" t="s">
        <v>1653</v>
      </c>
      <c r="C271" s="273">
        <v>440</v>
      </c>
      <c r="D271" s="273">
        <f t="shared" ref="D271:D272" si="10">(C271/6)+1</f>
        <v>74.333333333333329</v>
      </c>
      <c r="E271" s="259"/>
      <c r="F271" s="260"/>
      <c r="G271" s="260"/>
      <c r="H271" s="260"/>
      <c r="I271" s="260"/>
      <c r="J271" s="260"/>
      <c r="K271" s="260"/>
      <c r="L271" s="260"/>
      <c r="M271" s="260"/>
      <c r="N271" s="260"/>
      <c r="O271" s="260"/>
      <c r="P271" s="260"/>
      <c r="Q271" s="260"/>
      <c r="R271" s="260"/>
      <c r="S271" s="260"/>
      <c r="T271" s="260"/>
      <c r="U271" s="260"/>
      <c r="V271" s="260"/>
      <c r="W271" s="260"/>
      <c r="X271" s="260"/>
      <c r="Y271" s="260"/>
      <c r="Z271" s="260"/>
    </row>
    <row r="272" spans="1:26" ht="15.75">
      <c r="A272" s="280" t="s">
        <v>1295</v>
      </c>
      <c r="B272" s="272" t="s">
        <v>1918</v>
      </c>
      <c r="C272" s="273">
        <v>575</v>
      </c>
      <c r="D272" s="273">
        <f t="shared" si="10"/>
        <v>96.833333333333329</v>
      </c>
      <c r="E272" s="259"/>
      <c r="F272" s="260"/>
      <c r="G272" s="260"/>
      <c r="H272" s="260"/>
      <c r="I272" s="260"/>
      <c r="J272" s="260"/>
      <c r="K272" s="260"/>
      <c r="L272" s="260"/>
      <c r="M272" s="260"/>
      <c r="N272" s="260"/>
      <c r="O272" s="260"/>
      <c r="P272" s="260"/>
      <c r="Q272" s="260"/>
      <c r="R272" s="260"/>
      <c r="S272" s="260"/>
      <c r="T272" s="260"/>
      <c r="U272" s="260"/>
      <c r="V272" s="260"/>
      <c r="W272" s="260"/>
      <c r="X272" s="260"/>
      <c r="Y272" s="260"/>
      <c r="Z272" s="260"/>
    </row>
    <row r="273" spans="1:26" ht="15.75">
      <c r="A273" s="269" t="s">
        <v>1295</v>
      </c>
      <c r="B273" s="269" t="s">
        <v>1299</v>
      </c>
      <c r="C273" s="270">
        <v>1242</v>
      </c>
      <c r="D273" s="270">
        <f t="shared" ref="D273:D274" si="11">(C273/12)+1</f>
        <v>104.5</v>
      </c>
      <c r="E273" s="259"/>
      <c r="F273" s="260"/>
      <c r="G273" s="260"/>
      <c r="H273" s="260"/>
      <c r="I273" s="260"/>
      <c r="J273" s="260"/>
      <c r="K273" s="260"/>
      <c r="L273" s="260"/>
      <c r="M273" s="260"/>
      <c r="N273" s="260"/>
      <c r="O273" s="260"/>
      <c r="P273" s="260"/>
      <c r="Q273" s="260"/>
      <c r="R273" s="260"/>
      <c r="S273" s="260"/>
      <c r="T273" s="260"/>
      <c r="U273" s="260"/>
      <c r="V273" s="260"/>
      <c r="W273" s="260"/>
      <c r="X273" s="260"/>
      <c r="Y273" s="260"/>
      <c r="Z273" s="260"/>
    </row>
    <row r="274" spans="1:26" ht="15.75">
      <c r="A274" s="269" t="s">
        <v>1295</v>
      </c>
      <c r="B274" s="269" t="s">
        <v>1300</v>
      </c>
      <c r="C274" s="270">
        <v>1242</v>
      </c>
      <c r="D274" s="270">
        <f t="shared" si="11"/>
        <v>104.5</v>
      </c>
      <c r="E274" s="259"/>
      <c r="F274" s="260"/>
      <c r="G274" s="260"/>
      <c r="H274" s="260"/>
      <c r="I274" s="260"/>
      <c r="J274" s="260"/>
      <c r="K274" s="260"/>
      <c r="L274" s="260"/>
      <c r="M274" s="260"/>
      <c r="N274" s="260"/>
      <c r="O274" s="260"/>
      <c r="P274" s="260"/>
      <c r="Q274" s="260"/>
      <c r="R274" s="260"/>
      <c r="S274" s="260"/>
      <c r="T274" s="260"/>
      <c r="U274" s="260"/>
      <c r="V274" s="260"/>
      <c r="W274" s="260"/>
      <c r="X274" s="260"/>
      <c r="Y274" s="260"/>
      <c r="Z274" s="260"/>
    </row>
    <row r="275" spans="1:26" ht="15.75">
      <c r="A275" s="269" t="s">
        <v>1295</v>
      </c>
      <c r="B275" s="269" t="s">
        <v>1915</v>
      </c>
      <c r="C275" s="270">
        <v>640</v>
      </c>
      <c r="D275" s="270">
        <f t="shared" ref="D275:D278" si="12">(C275/6)+1</f>
        <v>107.66666666666667</v>
      </c>
      <c r="E275" s="259"/>
      <c r="F275" s="260"/>
      <c r="G275" s="260"/>
      <c r="H275" s="260"/>
      <c r="I275" s="260"/>
      <c r="J275" s="260"/>
      <c r="K275" s="260"/>
      <c r="L275" s="260"/>
      <c r="M275" s="260"/>
      <c r="N275" s="260"/>
      <c r="O275" s="260"/>
      <c r="P275" s="260"/>
      <c r="Q275" s="260"/>
      <c r="R275" s="260"/>
      <c r="S275" s="260"/>
      <c r="T275" s="260"/>
      <c r="U275" s="260"/>
      <c r="V275" s="260"/>
      <c r="W275" s="260"/>
      <c r="X275" s="260"/>
      <c r="Y275" s="260"/>
      <c r="Z275" s="260"/>
    </row>
    <row r="276" spans="1:26" ht="15.75">
      <c r="A276" s="269" t="s">
        <v>1295</v>
      </c>
      <c r="B276" s="269" t="s">
        <v>1919</v>
      </c>
      <c r="C276" s="270">
        <v>720</v>
      </c>
      <c r="D276" s="270">
        <f t="shared" si="12"/>
        <v>121</v>
      </c>
      <c r="E276" s="259"/>
      <c r="F276" s="260"/>
      <c r="G276" s="260"/>
      <c r="H276" s="260"/>
      <c r="I276" s="260"/>
      <c r="J276" s="260"/>
      <c r="K276" s="260"/>
      <c r="L276" s="260"/>
      <c r="M276" s="260"/>
      <c r="N276" s="260"/>
      <c r="O276" s="260"/>
      <c r="P276" s="260"/>
      <c r="Q276" s="260"/>
      <c r="R276" s="260"/>
      <c r="S276" s="260"/>
      <c r="T276" s="260"/>
      <c r="U276" s="260"/>
      <c r="V276" s="260"/>
      <c r="W276" s="260"/>
      <c r="X276" s="260"/>
      <c r="Y276" s="260"/>
      <c r="Z276" s="260"/>
    </row>
    <row r="277" spans="1:26" ht="15.75">
      <c r="A277" s="269" t="s">
        <v>1295</v>
      </c>
      <c r="B277" s="269" t="s">
        <v>1654</v>
      </c>
      <c r="C277" s="270">
        <v>614</v>
      </c>
      <c r="D277" s="270">
        <f t="shared" si="12"/>
        <v>103.33333333333333</v>
      </c>
      <c r="E277" s="259"/>
      <c r="F277" s="260"/>
      <c r="G277" s="260"/>
      <c r="H277" s="260"/>
      <c r="I277" s="260"/>
      <c r="J277" s="260"/>
      <c r="K277" s="260"/>
      <c r="L277" s="260"/>
      <c r="M277" s="260"/>
      <c r="N277" s="260"/>
      <c r="O277" s="260"/>
      <c r="P277" s="260"/>
      <c r="Q277" s="260"/>
      <c r="R277" s="260"/>
      <c r="S277" s="260"/>
      <c r="T277" s="260"/>
      <c r="U277" s="260"/>
      <c r="V277" s="260"/>
      <c r="W277" s="260"/>
      <c r="X277" s="260"/>
      <c r="Y277" s="260"/>
      <c r="Z277" s="260"/>
    </row>
    <row r="278" spans="1:26" ht="15.75">
      <c r="A278" s="269" t="s">
        <v>1295</v>
      </c>
      <c r="B278" s="269" t="s">
        <v>1920</v>
      </c>
      <c r="C278" s="270">
        <v>705</v>
      </c>
      <c r="D278" s="270">
        <f t="shared" si="12"/>
        <v>118.5</v>
      </c>
      <c r="E278" s="259"/>
      <c r="F278" s="260"/>
      <c r="G278" s="260"/>
      <c r="H278" s="260"/>
      <c r="I278" s="260"/>
      <c r="J278" s="260"/>
      <c r="K278" s="260"/>
      <c r="L278" s="260"/>
      <c r="M278" s="260"/>
      <c r="N278" s="260"/>
      <c r="O278" s="260"/>
      <c r="P278" s="260"/>
      <c r="Q278" s="260"/>
      <c r="R278" s="260"/>
      <c r="S278" s="260"/>
      <c r="T278" s="260"/>
      <c r="U278" s="260"/>
      <c r="V278" s="260"/>
      <c r="W278" s="260"/>
      <c r="X278" s="260"/>
      <c r="Y278" s="260"/>
      <c r="Z278" s="260"/>
    </row>
    <row r="279" spans="1:26" ht="15.75">
      <c r="A279" s="269" t="s">
        <v>1301</v>
      </c>
      <c r="B279" s="269" t="s">
        <v>1302</v>
      </c>
      <c r="C279" s="270">
        <v>144</v>
      </c>
      <c r="D279" s="270">
        <f t="shared" ref="D279:D354" si="13">(C279/12)+1</f>
        <v>13</v>
      </c>
      <c r="E279" s="259"/>
      <c r="F279" s="260"/>
      <c r="G279" s="260"/>
      <c r="H279" s="260"/>
      <c r="I279" s="260"/>
      <c r="J279" s="260"/>
      <c r="K279" s="260"/>
      <c r="L279" s="260"/>
      <c r="M279" s="260"/>
      <c r="N279" s="260"/>
      <c r="O279" s="260"/>
      <c r="P279" s="260"/>
      <c r="Q279" s="260"/>
      <c r="R279" s="260"/>
      <c r="S279" s="260"/>
      <c r="T279" s="260"/>
      <c r="U279" s="260"/>
      <c r="V279" s="260"/>
      <c r="W279" s="260"/>
      <c r="X279" s="260"/>
      <c r="Y279" s="260"/>
      <c r="Z279" s="260"/>
    </row>
    <row r="280" spans="1:26" ht="15.75">
      <c r="A280" s="269" t="s">
        <v>1301</v>
      </c>
      <c r="B280" s="269" t="s">
        <v>1677</v>
      </c>
      <c r="C280" s="270">
        <v>180</v>
      </c>
      <c r="D280" s="270">
        <f t="shared" si="13"/>
        <v>16</v>
      </c>
      <c r="E280" s="259"/>
      <c r="F280" s="260"/>
      <c r="G280" s="260"/>
      <c r="H280" s="260"/>
      <c r="I280" s="260"/>
      <c r="J280" s="260"/>
      <c r="K280" s="260"/>
      <c r="L280" s="260"/>
      <c r="M280" s="260"/>
      <c r="N280" s="260"/>
      <c r="O280" s="260"/>
      <c r="P280" s="260"/>
      <c r="Q280" s="260"/>
      <c r="R280" s="260"/>
      <c r="S280" s="260"/>
      <c r="T280" s="260"/>
      <c r="U280" s="260"/>
      <c r="V280" s="260"/>
      <c r="W280" s="260"/>
      <c r="X280" s="260"/>
      <c r="Y280" s="260"/>
      <c r="Z280" s="260"/>
    </row>
    <row r="281" spans="1:26" ht="15.75">
      <c r="A281" s="269" t="s">
        <v>1818</v>
      </c>
      <c r="B281" s="269" t="s">
        <v>1863</v>
      </c>
      <c r="C281" s="270">
        <v>48</v>
      </c>
      <c r="D281" s="270">
        <f t="shared" si="13"/>
        <v>5</v>
      </c>
      <c r="E281" s="259"/>
      <c r="F281" s="260"/>
      <c r="G281" s="260"/>
      <c r="H281" s="260"/>
      <c r="I281" s="260"/>
      <c r="J281" s="260"/>
      <c r="K281" s="260"/>
      <c r="L281" s="260"/>
      <c r="M281" s="260"/>
      <c r="N281" s="260"/>
      <c r="O281" s="260"/>
      <c r="P281" s="260"/>
      <c r="Q281" s="260"/>
      <c r="R281" s="260"/>
      <c r="S281" s="260"/>
      <c r="T281" s="260"/>
      <c r="U281" s="260"/>
      <c r="V281" s="260"/>
      <c r="W281" s="260"/>
      <c r="X281" s="260"/>
      <c r="Y281" s="260"/>
      <c r="Z281" s="260"/>
    </row>
    <row r="282" spans="1:26" ht="15.75">
      <c r="A282" s="269" t="s">
        <v>1301</v>
      </c>
      <c r="B282" s="269" t="s">
        <v>1303</v>
      </c>
      <c r="C282" s="270">
        <v>80</v>
      </c>
      <c r="D282" s="270">
        <f t="shared" si="13"/>
        <v>7.666666666666667</v>
      </c>
      <c r="E282" s="259"/>
      <c r="F282" s="260"/>
      <c r="G282" s="260"/>
      <c r="H282" s="260"/>
      <c r="I282" s="260"/>
      <c r="J282" s="260"/>
      <c r="K282" s="260"/>
      <c r="L282" s="260"/>
      <c r="M282" s="260"/>
      <c r="N282" s="260"/>
      <c r="O282" s="260"/>
      <c r="P282" s="260"/>
      <c r="Q282" s="260"/>
      <c r="R282" s="260"/>
      <c r="S282" s="260"/>
      <c r="T282" s="260"/>
      <c r="U282" s="260"/>
      <c r="V282" s="260"/>
      <c r="W282" s="260"/>
      <c r="X282" s="260"/>
      <c r="Y282" s="260"/>
      <c r="Z282" s="260"/>
    </row>
    <row r="283" spans="1:26" ht="15.75">
      <c r="A283" s="269" t="s">
        <v>1301</v>
      </c>
      <c r="B283" s="269" t="s">
        <v>1744</v>
      </c>
      <c r="C283" s="270">
        <v>118</v>
      </c>
      <c r="D283" s="270">
        <f t="shared" si="13"/>
        <v>10.833333333333334</v>
      </c>
      <c r="E283" s="259"/>
      <c r="F283" s="260"/>
      <c r="G283" s="260"/>
      <c r="H283" s="260"/>
      <c r="I283" s="260"/>
      <c r="J283" s="260"/>
      <c r="K283" s="260"/>
      <c r="L283" s="260"/>
      <c r="M283" s="260"/>
      <c r="N283" s="260"/>
      <c r="O283" s="260"/>
      <c r="P283" s="260"/>
      <c r="Q283" s="260"/>
      <c r="R283" s="260"/>
      <c r="S283" s="260"/>
      <c r="T283" s="260"/>
      <c r="U283" s="260"/>
      <c r="V283" s="260"/>
      <c r="W283" s="260"/>
      <c r="X283" s="260"/>
      <c r="Y283" s="260"/>
      <c r="Z283" s="260"/>
    </row>
    <row r="284" spans="1:26" ht="15.75">
      <c r="A284" s="269" t="s">
        <v>1301</v>
      </c>
      <c r="B284" s="269" t="s">
        <v>1304</v>
      </c>
      <c r="C284" s="270">
        <v>104</v>
      </c>
      <c r="D284" s="270">
        <f t="shared" si="13"/>
        <v>9.6666666666666661</v>
      </c>
      <c r="E284" s="259"/>
      <c r="F284" s="260"/>
      <c r="G284" s="260"/>
      <c r="H284" s="260"/>
      <c r="I284" s="260"/>
      <c r="J284" s="260"/>
      <c r="K284" s="260"/>
      <c r="L284" s="260"/>
      <c r="M284" s="260"/>
      <c r="N284" s="260"/>
      <c r="O284" s="260"/>
      <c r="P284" s="260"/>
      <c r="Q284" s="260"/>
      <c r="R284" s="260"/>
      <c r="S284" s="260"/>
      <c r="T284" s="260"/>
      <c r="U284" s="260"/>
      <c r="V284" s="260"/>
      <c r="W284" s="260"/>
      <c r="X284" s="260"/>
      <c r="Y284" s="260"/>
      <c r="Z284" s="260"/>
    </row>
    <row r="285" spans="1:26" ht="15.75">
      <c r="A285" s="269" t="s">
        <v>1301</v>
      </c>
      <c r="B285" s="269" t="s">
        <v>1678</v>
      </c>
      <c r="C285" s="270">
        <v>120</v>
      </c>
      <c r="D285" s="270">
        <f t="shared" si="13"/>
        <v>11</v>
      </c>
      <c r="E285" s="259"/>
      <c r="F285" s="260"/>
      <c r="G285" s="260"/>
      <c r="H285" s="260"/>
      <c r="I285" s="260"/>
      <c r="J285" s="260"/>
      <c r="K285" s="260"/>
      <c r="L285" s="260"/>
      <c r="M285" s="260"/>
      <c r="N285" s="260"/>
      <c r="O285" s="260"/>
      <c r="P285" s="260"/>
      <c r="Q285" s="260"/>
      <c r="R285" s="260"/>
      <c r="S285" s="260"/>
      <c r="T285" s="260"/>
      <c r="U285" s="260"/>
      <c r="V285" s="260"/>
      <c r="W285" s="260"/>
      <c r="X285" s="260"/>
      <c r="Y285" s="260"/>
      <c r="Z285" s="260"/>
    </row>
    <row r="286" spans="1:26" ht="15.75">
      <c r="A286" s="269" t="s">
        <v>1301</v>
      </c>
      <c r="B286" s="269" t="s">
        <v>1305</v>
      </c>
      <c r="C286" s="270">
        <v>64</v>
      </c>
      <c r="D286" s="270">
        <f t="shared" si="13"/>
        <v>6.333333333333333</v>
      </c>
      <c r="E286" s="259"/>
      <c r="F286" s="260"/>
      <c r="G286" s="260"/>
      <c r="H286" s="260"/>
      <c r="I286" s="260"/>
      <c r="J286" s="260"/>
      <c r="K286" s="260"/>
      <c r="L286" s="260"/>
      <c r="M286" s="260"/>
      <c r="N286" s="260"/>
      <c r="O286" s="260"/>
      <c r="P286" s="260"/>
      <c r="Q286" s="260"/>
      <c r="R286" s="260"/>
      <c r="S286" s="260"/>
      <c r="T286" s="260"/>
      <c r="U286" s="260"/>
      <c r="V286" s="260"/>
      <c r="W286" s="260"/>
      <c r="X286" s="260"/>
      <c r="Y286" s="260"/>
      <c r="Z286" s="260"/>
    </row>
    <row r="287" spans="1:26" ht="15.75">
      <c r="A287" s="269" t="s">
        <v>1301</v>
      </c>
      <c r="B287" s="269" t="s">
        <v>1306</v>
      </c>
      <c r="C287" s="270">
        <v>104</v>
      </c>
      <c r="D287" s="270">
        <f t="shared" si="13"/>
        <v>9.6666666666666661</v>
      </c>
      <c r="E287" s="259"/>
      <c r="F287" s="260"/>
      <c r="G287" s="260"/>
      <c r="H287" s="260"/>
      <c r="I287" s="260"/>
      <c r="J287" s="260"/>
      <c r="K287" s="260"/>
      <c r="L287" s="260"/>
      <c r="M287" s="260"/>
      <c r="N287" s="260"/>
      <c r="O287" s="260"/>
      <c r="P287" s="260"/>
      <c r="Q287" s="260"/>
      <c r="R287" s="260"/>
      <c r="S287" s="260"/>
      <c r="T287" s="260"/>
      <c r="U287" s="260"/>
      <c r="V287" s="260"/>
      <c r="W287" s="260"/>
      <c r="X287" s="260"/>
      <c r="Y287" s="260"/>
      <c r="Z287" s="260"/>
    </row>
    <row r="288" spans="1:26" ht="15.75">
      <c r="A288" s="275" t="s">
        <v>1301</v>
      </c>
      <c r="B288" s="275" t="s">
        <v>1410</v>
      </c>
      <c r="C288" s="276">
        <v>120</v>
      </c>
      <c r="D288" s="276">
        <f t="shared" si="13"/>
        <v>11</v>
      </c>
      <c r="E288" s="259"/>
      <c r="F288" s="260"/>
      <c r="G288" s="260"/>
      <c r="H288" s="260"/>
      <c r="I288" s="260"/>
      <c r="J288" s="260"/>
      <c r="K288" s="260"/>
      <c r="L288" s="260"/>
      <c r="M288" s="260"/>
      <c r="N288" s="260"/>
      <c r="O288" s="260"/>
      <c r="P288" s="260"/>
      <c r="Q288" s="260"/>
      <c r="R288" s="260"/>
      <c r="S288" s="260"/>
      <c r="T288" s="260"/>
      <c r="U288" s="260"/>
      <c r="V288" s="260"/>
      <c r="W288" s="260"/>
      <c r="X288" s="260"/>
      <c r="Y288" s="260"/>
      <c r="Z288" s="260"/>
    </row>
    <row r="289" spans="1:26" ht="15.75">
      <c r="A289" s="269" t="s">
        <v>1301</v>
      </c>
      <c r="B289" s="269" t="s">
        <v>1864</v>
      </c>
      <c r="C289" s="270">
        <v>120</v>
      </c>
      <c r="D289" s="270">
        <f t="shared" si="13"/>
        <v>11</v>
      </c>
      <c r="E289" s="259"/>
      <c r="F289" s="260"/>
      <c r="G289" s="260"/>
      <c r="H289" s="260"/>
      <c r="I289" s="260"/>
      <c r="J289" s="260"/>
      <c r="K289" s="260"/>
      <c r="L289" s="260"/>
      <c r="M289" s="260"/>
      <c r="N289" s="260"/>
      <c r="O289" s="260"/>
      <c r="P289" s="260"/>
      <c r="Q289" s="260"/>
      <c r="R289" s="260"/>
      <c r="S289" s="260"/>
      <c r="T289" s="260"/>
      <c r="U289" s="260"/>
      <c r="V289" s="260"/>
      <c r="W289" s="260"/>
      <c r="X289" s="260"/>
      <c r="Y289" s="260"/>
      <c r="Z289" s="260"/>
    </row>
    <row r="290" spans="1:26" ht="15.75">
      <c r="A290" s="269" t="s">
        <v>1301</v>
      </c>
      <c r="B290" s="269" t="s">
        <v>1307</v>
      </c>
      <c r="C290" s="270">
        <v>120</v>
      </c>
      <c r="D290" s="270">
        <f t="shared" si="13"/>
        <v>11</v>
      </c>
      <c r="E290" s="259"/>
      <c r="F290" s="260"/>
      <c r="G290" s="260"/>
      <c r="H290" s="260"/>
      <c r="I290" s="260"/>
      <c r="J290" s="260"/>
      <c r="K290" s="260"/>
      <c r="L290" s="260"/>
      <c r="M290" s="260"/>
      <c r="N290" s="260"/>
      <c r="O290" s="260"/>
      <c r="P290" s="260"/>
      <c r="Q290" s="260"/>
      <c r="R290" s="260"/>
      <c r="S290" s="260"/>
      <c r="T290" s="260"/>
      <c r="U290" s="260"/>
      <c r="V290" s="260"/>
      <c r="W290" s="260"/>
      <c r="X290" s="260"/>
      <c r="Y290" s="260"/>
      <c r="Z290" s="260"/>
    </row>
    <row r="291" spans="1:26" ht="15.75">
      <c r="A291" s="269" t="s">
        <v>1301</v>
      </c>
      <c r="B291" s="269" t="s">
        <v>1411</v>
      </c>
      <c r="C291" s="270">
        <v>144</v>
      </c>
      <c r="D291" s="270">
        <f t="shared" si="13"/>
        <v>13</v>
      </c>
      <c r="E291" s="259"/>
      <c r="F291" s="260"/>
      <c r="G291" s="260"/>
      <c r="H291" s="260"/>
      <c r="I291" s="260"/>
      <c r="J291" s="260"/>
      <c r="K291" s="260"/>
      <c r="L291" s="260"/>
      <c r="M291" s="260"/>
      <c r="N291" s="260"/>
      <c r="O291" s="260"/>
      <c r="P291" s="260"/>
      <c r="Q291" s="260"/>
      <c r="R291" s="260"/>
      <c r="S291" s="260"/>
      <c r="T291" s="260"/>
      <c r="U291" s="260"/>
      <c r="V291" s="260"/>
      <c r="W291" s="260"/>
      <c r="X291" s="260"/>
      <c r="Y291" s="260"/>
      <c r="Z291" s="260"/>
    </row>
    <row r="292" spans="1:26" ht="15.75">
      <c r="A292" s="269" t="s">
        <v>1301</v>
      </c>
      <c r="B292" s="269" t="s">
        <v>1627</v>
      </c>
      <c r="C292" s="270">
        <v>180</v>
      </c>
      <c r="D292" s="270">
        <f t="shared" si="13"/>
        <v>16</v>
      </c>
      <c r="E292" s="259"/>
      <c r="F292" s="260"/>
      <c r="G292" s="260"/>
      <c r="H292" s="260"/>
      <c r="I292" s="260"/>
      <c r="J292" s="260"/>
      <c r="K292" s="260"/>
      <c r="L292" s="260"/>
      <c r="M292" s="260"/>
      <c r="N292" s="260"/>
      <c r="O292" s="260"/>
      <c r="P292" s="260"/>
      <c r="Q292" s="260"/>
      <c r="R292" s="260"/>
      <c r="S292" s="260"/>
      <c r="T292" s="260"/>
      <c r="U292" s="260"/>
      <c r="V292" s="260"/>
      <c r="W292" s="260"/>
      <c r="X292" s="260"/>
      <c r="Y292" s="260"/>
      <c r="Z292" s="260"/>
    </row>
    <row r="293" spans="1:26" ht="15.75">
      <c r="A293" s="269" t="s">
        <v>1301</v>
      </c>
      <c r="B293" s="269" t="s">
        <v>1679</v>
      </c>
      <c r="C293" s="270">
        <v>198</v>
      </c>
      <c r="D293" s="270">
        <f t="shared" si="13"/>
        <v>17.5</v>
      </c>
      <c r="E293" s="259"/>
      <c r="F293" s="260"/>
      <c r="G293" s="260"/>
      <c r="H293" s="260"/>
      <c r="I293" s="260"/>
      <c r="J293" s="260"/>
      <c r="K293" s="260"/>
      <c r="L293" s="260"/>
      <c r="M293" s="260"/>
      <c r="N293" s="260"/>
      <c r="O293" s="260"/>
      <c r="P293" s="260"/>
      <c r="Q293" s="260"/>
      <c r="R293" s="260"/>
      <c r="S293" s="260"/>
      <c r="T293" s="260"/>
      <c r="U293" s="260"/>
      <c r="V293" s="260"/>
      <c r="W293" s="260"/>
      <c r="X293" s="260"/>
      <c r="Y293" s="260"/>
      <c r="Z293" s="260"/>
    </row>
    <row r="294" spans="1:26" ht="15.75">
      <c r="A294" s="269" t="s">
        <v>1301</v>
      </c>
      <c r="B294" s="269" t="s">
        <v>1628</v>
      </c>
      <c r="C294" s="270">
        <v>198</v>
      </c>
      <c r="D294" s="270">
        <f t="shared" si="13"/>
        <v>17.5</v>
      </c>
      <c r="E294" s="259"/>
      <c r="F294" s="260"/>
      <c r="G294" s="260"/>
      <c r="H294" s="260"/>
      <c r="I294" s="260"/>
      <c r="J294" s="260"/>
      <c r="K294" s="260"/>
      <c r="L294" s="260"/>
      <c r="M294" s="260"/>
      <c r="N294" s="260"/>
      <c r="O294" s="260"/>
      <c r="P294" s="260"/>
      <c r="Q294" s="260"/>
      <c r="R294" s="260"/>
      <c r="S294" s="260"/>
      <c r="T294" s="260"/>
      <c r="U294" s="260"/>
      <c r="V294" s="260"/>
      <c r="W294" s="260"/>
      <c r="X294" s="260"/>
      <c r="Y294" s="260"/>
      <c r="Z294" s="260"/>
    </row>
    <row r="295" spans="1:26" ht="15.75">
      <c r="A295" s="269" t="s">
        <v>1308</v>
      </c>
      <c r="B295" s="269" t="s">
        <v>1344</v>
      </c>
      <c r="C295" s="270">
        <v>252</v>
      </c>
      <c r="D295" s="270">
        <f t="shared" si="13"/>
        <v>22</v>
      </c>
      <c r="E295" s="259"/>
      <c r="F295" s="260"/>
      <c r="G295" s="260"/>
      <c r="H295" s="260"/>
      <c r="I295" s="260"/>
      <c r="J295" s="260"/>
      <c r="K295" s="260"/>
      <c r="L295" s="260"/>
      <c r="M295" s="260"/>
      <c r="N295" s="260"/>
      <c r="O295" s="260"/>
      <c r="P295" s="260"/>
      <c r="Q295" s="260"/>
      <c r="R295" s="260"/>
      <c r="S295" s="260"/>
      <c r="T295" s="260"/>
      <c r="U295" s="260"/>
      <c r="V295" s="260"/>
      <c r="W295" s="260"/>
      <c r="X295" s="260"/>
      <c r="Y295" s="260"/>
      <c r="Z295" s="260"/>
    </row>
    <row r="296" spans="1:26" ht="15.75">
      <c r="A296" s="269" t="s">
        <v>1308</v>
      </c>
      <c r="B296" s="269" t="s">
        <v>1765</v>
      </c>
      <c r="C296" s="270">
        <v>312</v>
      </c>
      <c r="D296" s="270">
        <f t="shared" si="13"/>
        <v>27</v>
      </c>
      <c r="E296" s="259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</row>
    <row r="297" spans="1:26" ht="15.75">
      <c r="A297" s="269" t="s">
        <v>1308</v>
      </c>
      <c r="B297" s="269" t="s">
        <v>1309</v>
      </c>
      <c r="C297" s="270">
        <v>900</v>
      </c>
      <c r="D297" s="270">
        <f t="shared" si="13"/>
        <v>76</v>
      </c>
      <c r="E297" s="259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</row>
    <row r="298" spans="1:26" ht="15.75">
      <c r="A298" s="269" t="s">
        <v>1308</v>
      </c>
      <c r="B298" s="269" t="s">
        <v>1412</v>
      </c>
      <c r="C298" s="270">
        <v>876</v>
      </c>
      <c r="D298" s="270">
        <f t="shared" si="13"/>
        <v>74</v>
      </c>
      <c r="E298" s="259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</row>
    <row r="299" spans="1:26" ht="15.75">
      <c r="A299" s="269" t="s">
        <v>1308</v>
      </c>
      <c r="B299" s="269" t="s">
        <v>1865</v>
      </c>
      <c r="C299" s="270">
        <v>1230</v>
      </c>
      <c r="D299" s="270">
        <f t="shared" si="13"/>
        <v>103.5</v>
      </c>
      <c r="E299" s="259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</row>
    <row r="300" spans="1:26" ht="15.75">
      <c r="A300" s="269" t="s">
        <v>1308</v>
      </c>
      <c r="B300" s="269" t="s">
        <v>1310</v>
      </c>
      <c r="C300" s="270">
        <v>392</v>
      </c>
      <c r="D300" s="270">
        <f t="shared" si="13"/>
        <v>33.666666666666664</v>
      </c>
      <c r="E300" s="259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</row>
    <row r="301" spans="1:26" ht="15.75">
      <c r="A301" s="269" t="s">
        <v>1308</v>
      </c>
      <c r="B301" s="269" t="s">
        <v>1413</v>
      </c>
      <c r="C301" s="270">
        <v>348</v>
      </c>
      <c r="D301" s="270">
        <f t="shared" si="13"/>
        <v>30</v>
      </c>
      <c r="E301" s="259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</row>
    <row r="302" spans="1:26" ht="15.75">
      <c r="A302" s="269" t="s">
        <v>1308</v>
      </c>
      <c r="B302" s="269" t="s">
        <v>1866</v>
      </c>
      <c r="C302" s="270">
        <v>465</v>
      </c>
      <c r="D302" s="270">
        <f t="shared" si="13"/>
        <v>39.75</v>
      </c>
      <c r="E302" s="259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</row>
    <row r="303" spans="1:26" ht="15.75">
      <c r="A303" s="269" t="s">
        <v>1308</v>
      </c>
      <c r="B303" s="269" t="s">
        <v>1311</v>
      </c>
      <c r="C303" s="270">
        <v>432</v>
      </c>
      <c r="D303" s="270">
        <f t="shared" si="13"/>
        <v>37</v>
      </c>
      <c r="E303" s="259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</row>
    <row r="304" spans="1:26" ht="15.75">
      <c r="A304" s="269" t="s">
        <v>1308</v>
      </c>
      <c r="B304" s="269" t="s">
        <v>1414</v>
      </c>
      <c r="C304" s="270">
        <v>420</v>
      </c>
      <c r="D304" s="270">
        <f t="shared" si="13"/>
        <v>36</v>
      </c>
      <c r="E304" s="259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</row>
    <row r="305" spans="1:26" ht="15.75">
      <c r="A305" s="269" t="s">
        <v>1308</v>
      </c>
      <c r="B305" s="269" t="s">
        <v>1867</v>
      </c>
      <c r="C305" s="270">
        <v>585</v>
      </c>
      <c r="D305" s="270">
        <f t="shared" si="13"/>
        <v>49.75</v>
      </c>
      <c r="E305" s="259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</row>
    <row r="306" spans="1:26" ht="15.75">
      <c r="A306" s="269" t="s">
        <v>1308</v>
      </c>
      <c r="B306" s="269" t="s">
        <v>1415</v>
      </c>
      <c r="C306" s="270">
        <v>384</v>
      </c>
      <c r="D306" s="270">
        <f t="shared" si="13"/>
        <v>33</v>
      </c>
      <c r="E306" s="259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</row>
    <row r="307" spans="1:26" ht="15.75">
      <c r="A307" s="269" t="s">
        <v>1308</v>
      </c>
      <c r="B307" s="269" t="s">
        <v>1868</v>
      </c>
      <c r="C307" s="270">
        <v>465</v>
      </c>
      <c r="D307" s="270">
        <f t="shared" si="13"/>
        <v>39.75</v>
      </c>
      <c r="E307" s="259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</row>
    <row r="308" spans="1:26" ht="15.75">
      <c r="A308" s="269" t="s">
        <v>1308</v>
      </c>
      <c r="B308" s="269" t="s">
        <v>1345</v>
      </c>
      <c r="C308" s="270">
        <v>216</v>
      </c>
      <c r="D308" s="270">
        <f t="shared" si="13"/>
        <v>19</v>
      </c>
      <c r="E308" s="259"/>
      <c r="F308" s="260"/>
      <c r="G308" s="260"/>
      <c r="H308" s="260"/>
      <c r="I308" s="260"/>
      <c r="J308" s="260"/>
      <c r="K308" s="260"/>
      <c r="L308" s="260"/>
      <c r="M308" s="260"/>
      <c r="N308" s="260"/>
      <c r="O308" s="260"/>
      <c r="P308" s="260"/>
      <c r="Q308" s="260"/>
      <c r="R308" s="260"/>
      <c r="S308" s="260"/>
      <c r="T308" s="260"/>
      <c r="U308" s="260"/>
      <c r="V308" s="260"/>
      <c r="W308" s="260"/>
      <c r="X308" s="260"/>
      <c r="Y308" s="260"/>
      <c r="Z308" s="260"/>
    </row>
    <row r="309" spans="1:26" ht="15.75">
      <c r="A309" s="269" t="s">
        <v>1308</v>
      </c>
      <c r="B309" s="269" t="s">
        <v>1766</v>
      </c>
      <c r="C309" s="270">
        <v>260</v>
      </c>
      <c r="D309" s="270">
        <f t="shared" si="13"/>
        <v>22.666666666666668</v>
      </c>
      <c r="E309" s="259"/>
      <c r="F309" s="260"/>
      <c r="G309" s="260"/>
      <c r="H309" s="260"/>
      <c r="I309" s="260"/>
      <c r="J309" s="260"/>
      <c r="K309" s="260"/>
      <c r="L309" s="260"/>
      <c r="M309" s="260"/>
      <c r="N309" s="260"/>
      <c r="O309" s="260"/>
      <c r="P309" s="260"/>
      <c r="Q309" s="260"/>
      <c r="R309" s="260"/>
      <c r="S309" s="260"/>
      <c r="T309" s="260"/>
      <c r="U309" s="260"/>
      <c r="V309" s="260"/>
      <c r="W309" s="260"/>
      <c r="X309" s="260"/>
      <c r="Y309" s="260"/>
      <c r="Z309" s="260"/>
    </row>
    <row r="310" spans="1:26" ht="15.75">
      <c r="A310" s="269" t="s">
        <v>1308</v>
      </c>
      <c r="B310" s="269" t="s">
        <v>1312</v>
      </c>
      <c r="C310" s="270">
        <v>432</v>
      </c>
      <c r="D310" s="270">
        <f t="shared" si="13"/>
        <v>37</v>
      </c>
      <c r="E310" s="259"/>
      <c r="F310" s="260"/>
      <c r="G310" s="260"/>
      <c r="H310" s="260"/>
      <c r="I310" s="260"/>
      <c r="J310" s="260"/>
      <c r="K310" s="260"/>
      <c r="L310" s="260"/>
      <c r="M310" s="260"/>
      <c r="N310" s="260"/>
      <c r="O310" s="260"/>
      <c r="P310" s="260"/>
      <c r="Q310" s="260"/>
      <c r="R310" s="260"/>
      <c r="S310" s="260"/>
      <c r="T310" s="260"/>
      <c r="U310" s="260"/>
      <c r="V310" s="260"/>
      <c r="W310" s="260"/>
      <c r="X310" s="260"/>
      <c r="Y310" s="260"/>
      <c r="Z310" s="260"/>
    </row>
    <row r="311" spans="1:26" ht="15.75">
      <c r="A311" s="269" t="s">
        <v>1308</v>
      </c>
      <c r="B311" s="269" t="s">
        <v>1416</v>
      </c>
      <c r="C311" s="270">
        <v>420</v>
      </c>
      <c r="D311" s="270">
        <f t="shared" si="13"/>
        <v>36</v>
      </c>
      <c r="E311" s="259"/>
      <c r="F311" s="260"/>
      <c r="G311" s="260"/>
      <c r="H311" s="260"/>
      <c r="I311" s="260"/>
      <c r="J311" s="260"/>
      <c r="K311" s="260"/>
      <c r="L311" s="260"/>
      <c r="M311" s="260"/>
      <c r="N311" s="260"/>
      <c r="O311" s="260"/>
      <c r="P311" s="260"/>
      <c r="Q311" s="260"/>
      <c r="R311" s="260"/>
      <c r="S311" s="260"/>
      <c r="T311" s="260"/>
      <c r="U311" s="260"/>
      <c r="V311" s="260"/>
      <c r="W311" s="260"/>
      <c r="X311" s="260"/>
      <c r="Y311" s="260"/>
      <c r="Z311" s="260"/>
    </row>
    <row r="312" spans="1:26" ht="15.75">
      <c r="A312" s="269" t="s">
        <v>1308</v>
      </c>
      <c r="B312" s="269" t="s">
        <v>1869</v>
      </c>
      <c r="C312" s="270">
        <v>585</v>
      </c>
      <c r="D312" s="270">
        <f t="shared" si="13"/>
        <v>49.75</v>
      </c>
      <c r="E312" s="259"/>
      <c r="F312" s="260"/>
      <c r="G312" s="260"/>
      <c r="H312" s="260"/>
      <c r="I312" s="260"/>
      <c r="J312" s="260"/>
      <c r="K312" s="260"/>
      <c r="L312" s="260"/>
      <c r="M312" s="260"/>
      <c r="N312" s="260"/>
      <c r="O312" s="260"/>
      <c r="P312" s="260"/>
      <c r="Q312" s="260"/>
      <c r="R312" s="260"/>
      <c r="S312" s="260"/>
      <c r="T312" s="260"/>
      <c r="U312" s="260"/>
      <c r="V312" s="260"/>
      <c r="W312" s="260"/>
      <c r="X312" s="260"/>
      <c r="Y312" s="260"/>
      <c r="Z312" s="260"/>
    </row>
    <row r="313" spans="1:26" ht="15.75">
      <c r="A313" s="269" t="s">
        <v>1308</v>
      </c>
      <c r="B313" s="269" t="s">
        <v>1313</v>
      </c>
      <c r="C313" s="270">
        <v>948</v>
      </c>
      <c r="D313" s="270">
        <f t="shared" si="13"/>
        <v>80</v>
      </c>
      <c r="E313" s="259"/>
      <c r="F313" s="260"/>
      <c r="G313" s="260"/>
      <c r="H313" s="260"/>
      <c r="I313" s="260"/>
      <c r="J313" s="260"/>
      <c r="K313" s="260"/>
      <c r="L313" s="260"/>
      <c r="M313" s="260"/>
      <c r="N313" s="260"/>
      <c r="O313" s="260"/>
      <c r="P313" s="260"/>
      <c r="Q313" s="260"/>
      <c r="R313" s="260"/>
      <c r="S313" s="260"/>
      <c r="T313" s="260"/>
      <c r="U313" s="260"/>
      <c r="V313" s="260"/>
      <c r="W313" s="260"/>
      <c r="X313" s="260"/>
      <c r="Y313" s="260"/>
      <c r="Z313" s="260"/>
    </row>
    <row r="314" spans="1:26" ht="15.75">
      <c r="A314" s="269" t="s">
        <v>1308</v>
      </c>
      <c r="B314" s="269" t="s">
        <v>1417</v>
      </c>
      <c r="C314" s="270">
        <v>912</v>
      </c>
      <c r="D314" s="270">
        <f t="shared" si="13"/>
        <v>77</v>
      </c>
      <c r="E314" s="259"/>
      <c r="F314" s="260"/>
      <c r="G314" s="260"/>
      <c r="H314" s="260"/>
      <c r="I314" s="260"/>
      <c r="J314" s="260"/>
      <c r="K314" s="260"/>
      <c r="L314" s="260"/>
      <c r="M314" s="260"/>
      <c r="N314" s="260"/>
      <c r="O314" s="260"/>
      <c r="P314" s="260"/>
      <c r="Q314" s="260"/>
      <c r="R314" s="260"/>
      <c r="S314" s="260"/>
      <c r="T314" s="260"/>
      <c r="U314" s="260"/>
      <c r="V314" s="260"/>
      <c r="W314" s="260"/>
      <c r="X314" s="260"/>
      <c r="Y314" s="260"/>
      <c r="Z314" s="260"/>
    </row>
    <row r="315" spans="1:26" ht="15.75">
      <c r="A315" s="269" t="s">
        <v>1308</v>
      </c>
      <c r="B315" s="269" t="s">
        <v>1870</v>
      </c>
      <c r="C315" s="270">
        <v>1260</v>
      </c>
      <c r="D315" s="270">
        <f t="shared" si="13"/>
        <v>106</v>
      </c>
      <c r="E315" s="259"/>
      <c r="F315" s="260"/>
      <c r="G315" s="260"/>
      <c r="H315" s="260"/>
      <c r="I315" s="260"/>
      <c r="J315" s="260"/>
      <c r="K315" s="260"/>
      <c r="L315" s="260"/>
      <c r="M315" s="260"/>
      <c r="N315" s="260"/>
      <c r="O315" s="260"/>
      <c r="P315" s="260"/>
      <c r="Q315" s="260"/>
      <c r="R315" s="260"/>
      <c r="S315" s="260"/>
      <c r="T315" s="260"/>
      <c r="U315" s="260"/>
      <c r="V315" s="260"/>
      <c r="W315" s="260"/>
      <c r="X315" s="260"/>
      <c r="Y315" s="260"/>
      <c r="Z315" s="260"/>
    </row>
    <row r="316" spans="1:26" ht="15.75">
      <c r="A316" s="269" t="s">
        <v>1314</v>
      </c>
      <c r="B316" s="269" t="s">
        <v>1315</v>
      </c>
      <c r="C316" s="270">
        <v>138</v>
      </c>
      <c r="D316" s="270">
        <f t="shared" si="13"/>
        <v>12.5</v>
      </c>
      <c r="E316" s="259"/>
      <c r="F316" s="260"/>
      <c r="G316" s="260"/>
      <c r="H316" s="260"/>
      <c r="I316" s="260"/>
      <c r="J316" s="260"/>
      <c r="K316" s="260"/>
      <c r="L316" s="260"/>
      <c r="M316" s="260"/>
      <c r="N316" s="260"/>
      <c r="O316" s="260"/>
      <c r="P316" s="260"/>
      <c r="Q316" s="260"/>
      <c r="R316" s="260"/>
      <c r="S316" s="260"/>
      <c r="T316" s="260"/>
      <c r="U316" s="260"/>
      <c r="V316" s="260"/>
      <c r="W316" s="260"/>
      <c r="X316" s="260"/>
      <c r="Y316" s="260"/>
      <c r="Z316" s="260"/>
    </row>
    <row r="317" spans="1:26" ht="15.75">
      <c r="A317" s="269" t="s">
        <v>1314</v>
      </c>
      <c r="B317" s="269" t="s">
        <v>1316</v>
      </c>
      <c r="C317" s="270">
        <v>138</v>
      </c>
      <c r="D317" s="270">
        <f t="shared" si="13"/>
        <v>12.5</v>
      </c>
      <c r="E317" s="259"/>
      <c r="F317" s="260"/>
      <c r="G317" s="260"/>
      <c r="H317" s="260"/>
      <c r="I317" s="260"/>
      <c r="J317" s="260"/>
      <c r="K317" s="260"/>
      <c r="L317" s="260"/>
      <c r="M317" s="260"/>
      <c r="N317" s="260"/>
      <c r="O317" s="260"/>
      <c r="P317" s="260"/>
      <c r="Q317" s="260"/>
      <c r="R317" s="260"/>
      <c r="S317" s="260"/>
      <c r="T317" s="260"/>
      <c r="U317" s="260"/>
      <c r="V317" s="260"/>
      <c r="W317" s="260"/>
      <c r="X317" s="260"/>
      <c r="Y317" s="260"/>
      <c r="Z317" s="260"/>
    </row>
    <row r="318" spans="1:26" ht="15.75">
      <c r="A318" s="269" t="s">
        <v>1314</v>
      </c>
      <c r="B318" s="269" t="s">
        <v>1689</v>
      </c>
      <c r="C318" s="270">
        <v>172</v>
      </c>
      <c r="D318" s="270">
        <f t="shared" si="13"/>
        <v>15.333333333333334</v>
      </c>
      <c r="E318" s="259"/>
      <c r="F318" s="260"/>
      <c r="G318" s="260"/>
      <c r="H318" s="260"/>
      <c r="I318" s="260"/>
      <c r="J318" s="260"/>
      <c r="K318" s="260"/>
      <c r="L318" s="260"/>
      <c r="M318" s="260"/>
      <c r="N318" s="260"/>
      <c r="O318" s="260"/>
      <c r="P318" s="260"/>
      <c r="Q318" s="260"/>
      <c r="R318" s="260"/>
      <c r="S318" s="260"/>
      <c r="T318" s="260"/>
      <c r="U318" s="260"/>
      <c r="V318" s="260"/>
      <c r="W318" s="260"/>
      <c r="X318" s="260"/>
      <c r="Y318" s="260"/>
      <c r="Z318" s="260"/>
    </row>
    <row r="319" spans="1:26" ht="15.75">
      <c r="A319" s="269" t="s">
        <v>1314</v>
      </c>
      <c r="B319" s="269" t="s">
        <v>1871</v>
      </c>
      <c r="C319" s="270">
        <v>172</v>
      </c>
      <c r="D319" s="270">
        <f t="shared" si="13"/>
        <v>15.333333333333334</v>
      </c>
      <c r="E319" s="259"/>
      <c r="F319" s="260"/>
      <c r="G319" s="260"/>
      <c r="H319" s="260"/>
      <c r="I319" s="260"/>
      <c r="J319" s="260"/>
      <c r="K319" s="260"/>
      <c r="L319" s="260"/>
      <c r="M319" s="260"/>
      <c r="N319" s="260"/>
      <c r="O319" s="260"/>
      <c r="P319" s="260"/>
      <c r="Q319" s="260"/>
      <c r="R319" s="260"/>
      <c r="S319" s="260"/>
      <c r="T319" s="260"/>
      <c r="U319" s="260"/>
      <c r="V319" s="260"/>
      <c r="W319" s="260"/>
      <c r="X319" s="260"/>
      <c r="Y319" s="260"/>
      <c r="Z319" s="260"/>
    </row>
    <row r="320" spans="1:26" ht="15.75">
      <c r="A320" s="269" t="s">
        <v>1314</v>
      </c>
      <c r="B320" s="269" t="s">
        <v>1317</v>
      </c>
      <c r="C320" s="270">
        <v>128</v>
      </c>
      <c r="D320" s="270">
        <f t="shared" si="13"/>
        <v>11.666666666666666</v>
      </c>
      <c r="E320" s="259"/>
      <c r="F320" s="260"/>
      <c r="G320" s="260"/>
      <c r="H320" s="260"/>
      <c r="I320" s="260"/>
      <c r="J320" s="260"/>
      <c r="K320" s="260"/>
      <c r="L320" s="260"/>
      <c r="M320" s="260"/>
      <c r="N320" s="260"/>
      <c r="O320" s="260"/>
      <c r="P320" s="260"/>
      <c r="Q320" s="260"/>
      <c r="R320" s="260"/>
      <c r="S320" s="260"/>
      <c r="T320" s="260"/>
      <c r="U320" s="260"/>
      <c r="V320" s="260"/>
      <c r="W320" s="260"/>
      <c r="X320" s="260"/>
      <c r="Y320" s="260"/>
      <c r="Z320" s="260"/>
    </row>
    <row r="321" spans="1:26" ht="15.75">
      <c r="A321" s="269" t="s">
        <v>1314</v>
      </c>
      <c r="B321" s="269" t="s">
        <v>1318</v>
      </c>
      <c r="C321" s="270">
        <v>128</v>
      </c>
      <c r="D321" s="270">
        <f t="shared" si="13"/>
        <v>11.666666666666666</v>
      </c>
      <c r="E321" s="259"/>
      <c r="F321" s="260"/>
      <c r="G321" s="260"/>
      <c r="H321" s="260"/>
      <c r="I321" s="260"/>
      <c r="J321" s="260"/>
      <c r="K321" s="260"/>
      <c r="L321" s="260"/>
      <c r="M321" s="260"/>
      <c r="N321" s="260"/>
      <c r="O321" s="260"/>
      <c r="P321" s="260"/>
      <c r="Q321" s="260"/>
      <c r="R321" s="260"/>
      <c r="S321" s="260"/>
      <c r="T321" s="260"/>
      <c r="U321" s="260"/>
      <c r="V321" s="260"/>
      <c r="W321" s="260"/>
      <c r="X321" s="260"/>
      <c r="Y321" s="260"/>
      <c r="Z321" s="260"/>
    </row>
    <row r="322" spans="1:26" ht="15.75">
      <c r="A322" s="269" t="s">
        <v>1314</v>
      </c>
      <c r="B322" s="269" t="s">
        <v>1690</v>
      </c>
      <c r="C322" s="270">
        <v>136</v>
      </c>
      <c r="D322" s="270">
        <f t="shared" si="13"/>
        <v>12.333333333333334</v>
      </c>
      <c r="E322" s="259"/>
      <c r="F322" s="260"/>
      <c r="G322" s="260"/>
      <c r="H322" s="260"/>
      <c r="I322" s="260"/>
      <c r="J322" s="260"/>
      <c r="K322" s="260"/>
      <c r="L322" s="260"/>
      <c r="M322" s="260"/>
      <c r="N322" s="260"/>
      <c r="O322" s="260"/>
      <c r="P322" s="260"/>
      <c r="Q322" s="260"/>
      <c r="R322" s="260"/>
      <c r="S322" s="260"/>
      <c r="T322" s="260"/>
      <c r="U322" s="260"/>
      <c r="V322" s="260"/>
      <c r="W322" s="260"/>
      <c r="X322" s="260"/>
      <c r="Y322" s="260"/>
      <c r="Z322" s="260"/>
    </row>
    <row r="323" spans="1:26" ht="15.75">
      <c r="A323" s="269" t="s">
        <v>1314</v>
      </c>
      <c r="B323" s="269" t="s">
        <v>1872</v>
      </c>
      <c r="C323" s="270">
        <v>156</v>
      </c>
      <c r="D323" s="270">
        <f t="shared" si="13"/>
        <v>14</v>
      </c>
      <c r="E323" s="259"/>
      <c r="F323" s="260"/>
      <c r="G323" s="260"/>
      <c r="H323" s="260"/>
      <c r="I323" s="260"/>
      <c r="J323" s="260"/>
      <c r="K323" s="260"/>
      <c r="L323" s="260"/>
      <c r="M323" s="260"/>
      <c r="N323" s="260"/>
      <c r="O323" s="260"/>
      <c r="P323" s="260"/>
      <c r="Q323" s="260"/>
      <c r="R323" s="260"/>
      <c r="S323" s="260"/>
      <c r="T323" s="260"/>
      <c r="U323" s="260"/>
      <c r="V323" s="260"/>
      <c r="W323" s="260"/>
      <c r="X323" s="260"/>
      <c r="Y323" s="260"/>
      <c r="Z323" s="260"/>
    </row>
    <row r="324" spans="1:26" ht="15.75">
      <c r="A324" s="269" t="s">
        <v>1314</v>
      </c>
      <c r="B324" s="269" t="s">
        <v>1319</v>
      </c>
      <c r="C324" s="270">
        <v>144</v>
      </c>
      <c r="D324" s="270">
        <f t="shared" si="13"/>
        <v>13</v>
      </c>
      <c r="E324" s="259"/>
      <c r="F324" s="260"/>
      <c r="G324" s="260"/>
      <c r="H324" s="260"/>
      <c r="I324" s="260"/>
      <c r="J324" s="260"/>
      <c r="K324" s="260"/>
      <c r="L324" s="260"/>
      <c r="M324" s="260"/>
      <c r="N324" s="260"/>
      <c r="O324" s="260"/>
      <c r="P324" s="260"/>
      <c r="Q324" s="260"/>
      <c r="R324" s="260"/>
      <c r="S324" s="260"/>
      <c r="T324" s="260"/>
      <c r="U324" s="260"/>
      <c r="V324" s="260"/>
      <c r="W324" s="260"/>
      <c r="X324" s="260"/>
      <c r="Y324" s="260"/>
      <c r="Z324" s="260"/>
    </row>
    <row r="325" spans="1:26" ht="15.75">
      <c r="A325" s="269" t="s">
        <v>1314</v>
      </c>
      <c r="B325" s="269" t="s">
        <v>1320</v>
      </c>
      <c r="C325" s="270">
        <v>144</v>
      </c>
      <c r="D325" s="270">
        <f t="shared" si="13"/>
        <v>13</v>
      </c>
      <c r="E325" s="259"/>
      <c r="F325" s="260"/>
      <c r="G325" s="260"/>
      <c r="H325" s="260"/>
      <c r="I325" s="260"/>
      <c r="J325" s="260"/>
      <c r="K325" s="260"/>
      <c r="L325" s="260"/>
      <c r="M325" s="260"/>
      <c r="N325" s="260"/>
      <c r="O325" s="260"/>
      <c r="P325" s="260"/>
      <c r="Q325" s="260"/>
      <c r="R325" s="260"/>
      <c r="S325" s="260"/>
      <c r="T325" s="260"/>
      <c r="U325" s="260"/>
      <c r="V325" s="260"/>
      <c r="W325" s="260"/>
      <c r="X325" s="260"/>
      <c r="Y325" s="260"/>
      <c r="Z325" s="260"/>
    </row>
    <row r="326" spans="1:26" ht="15.75">
      <c r="A326" s="269" t="s">
        <v>1314</v>
      </c>
      <c r="B326" s="269" t="s">
        <v>1321</v>
      </c>
      <c r="C326" s="270">
        <v>144</v>
      </c>
      <c r="D326" s="270">
        <f t="shared" si="13"/>
        <v>13</v>
      </c>
      <c r="E326" s="259"/>
      <c r="F326" s="260"/>
      <c r="G326" s="260"/>
      <c r="H326" s="260"/>
      <c r="I326" s="260"/>
      <c r="J326" s="260"/>
      <c r="K326" s="260"/>
      <c r="L326" s="260"/>
      <c r="M326" s="260"/>
      <c r="N326" s="260"/>
      <c r="O326" s="260"/>
      <c r="P326" s="260"/>
      <c r="Q326" s="260"/>
      <c r="R326" s="260"/>
      <c r="S326" s="260"/>
      <c r="T326" s="260"/>
      <c r="U326" s="260"/>
      <c r="V326" s="260"/>
      <c r="W326" s="260"/>
      <c r="X326" s="260"/>
      <c r="Y326" s="260"/>
      <c r="Z326" s="260"/>
    </row>
    <row r="327" spans="1:26" ht="15.75">
      <c r="A327" s="269" t="s">
        <v>1314</v>
      </c>
      <c r="B327" s="269" t="s">
        <v>1346</v>
      </c>
      <c r="C327" s="270">
        <v>144</v>
      </c>
      <c r="D327" s="270">
        <f t="shared" si="13"/>
        <v>13</v>
      </c>
      <c r="E327" s="259"/>
      <c r="F327" s="260"/>
      <c r="G327" s="260"/>
      <c r="H327" s="260"/>
      <c r="I327" s="260"/>
      <c r="J327" s="260"/>
      <c r="K327" s="260"/>
      <c r="L327" s="260"/>
      <c r="M327" s="260"/>
      <c r="N327" s="260"/>
      <c r="O327" s="260"/>
      <c r="P327" s="260"/>
      <c r="Q327" s="260"/>
      <c r="R327" s="260"/>
      <c r="S327" s="260"/>
      <c r="T327" s="260"/>
      <c r="U327" s="260"/>
      <c r="V327" s="260"/>
      <c r="W327" s="260"/>
      <c r="X327" s="260"/>
      <c r="Y327" s="260"/>
      <c r="Z327" s="260"/>
    </row>
    <row r="328" spans="1:26" ht="15.75">
      <c r="A328" s="269" t="s">
        <v>1314</v>
      </c>
      <c r="B328" s="269" t="s">
        <v>1691</v>
      </c>
      <c r="C328" s="270">
        <v>176</v>
      </c>
      <c r="D328" s="270">
        <f t="shared" si="13"/>
        <v>15.666666666666666</v>
      </c>
      <c r="E328" s="259"/>
      <c r="F328" s="260"/>
      <c r="G328" s="260"/>
      <c r="H328" s="260"/>
      <c r="I328" s="260"/>
      <c r="J328" s="260"/>
      <c r="K328" s="260"/>
      <c r="L328" s="260"/>
      <c r="M328" s="260"/>
      <c r="N328" s="260"/>
      <c r="O328" s="260"/>
      <c r="P328" s="260"/>
      <c r="Q328" s="260"/>
      <c r="R328" s="260"/>
      <c r="S328" s="260"/>
      <c r="T328" s="260"/>
      <c r="U328" s="260"/>
      <c r="V328" s="260"/>
      <c r="W328" s="260"/>
      <c r="X328" s="260"/>
      <c r="Y328" s="260"/>
      <c r="Z328" s="260"/>
    </row>
    <row r="329" spans="1:26" ht="15.75">
      <c r="A329" s="269" t="s">
        <v>1314</v>
      </c>
      <c r="B329" s="269" t="s">
        <v>1916</v>
      </c>
      <c r="C329" s="270">
        <v>176</v>
      </c>
      <c r="D329" s="270">
        <f t="shared" si="13"/>
        <v>15.666666666666666</v>
      </c>
      <c r="E329" s="259"/>
      <c r="F329" s="260"/>
      <c r="G329" s="260"/>
      <c r="H329" s="260"/>
      <c r="I329" s="260"/>
      <c r="J329" s="260"/>
      <c r="K329" s="260"/>
      <c r="L329" s="260"/>
      <c r="M329" s="260"/>
      <c r="N329" s="260"/>
      <c r="O329" s="260"/>
      <c r="P329" s="260"/>
      <c r="Q329" s="260"/>
      <c r="R329" s="260"/>
      <c r="S329" s="260"/>
      <c r="T329" s="260"/>
      <c r="U329" s="260"/>
      <c r="V329" s="260"/>
      <c r="W329" s="260"/>
      <c r="X329" s="260"/>
      <c r="Y329" s="260"/>
      <c r="Z329" s="260"/>
    </row>
    <row r="330" spans="1:26" ht="15.75">
      <c r="A330" s="269" t="s">
        <v>1314</v>
      </c>
      <c r="B330" s="269" t="s">
        <v>1322</v>
      </c>
      <c r="C330" s="270">
        <v>204</v>
      </c>
      <c r="D330" s="270">
        <f t="shared" si="13"/>
        <v>18</v>
      </c>
      <c r="E330" s="259"/>
      <c r="F330" s="260"/>
      <c r="G330" s="260"/>
      <c r="H330" s="260"/>
      <c r="I330" s="260"/>
      <c r="J330" s="260"/>
      <c r="K330" s="260"/>
      <c r="L330" s="260"/>
      <c r="M330" s="260"/>
      <c r="N330" s="260"/>
      <c r="O330" s="260"/>
      <c r="P330" s="260"/>
      <c r="Q330" s="260"/>
      <c r="R330" s="260"/>
      <c r="S330" s="260"/>
      <c r="T330" s="260"/>
      <c r="U330" s="260"/>
      <c r="V330" s="260"/>
      <c r="W330" s="260"/>
      <c r="X330" s="260"/>
      <c r="Y330" s="260"/>
      <c r="Z330" s="260"/>
    </row>
    <row r="331" spans="1:26" ht="15.75">
      <c r="A331" s="269" t="s">
        <v>1314</v>
      </c>
      <c r="B331" s="269" t="s">
        <v>1323</v>
      </c>
      <c r="C331" s="270">
        <v>204</v>
      </c>
      <c r="D331" s="270">
        <f t="shared" si="13"/>
        <v>18</v>
      </c>
      <c r="E331" s="259"/>
      <c r="F331" s="260"/>
      <c r="G331" s="260"/>
      <c r="H331" s="260"/>
      <c r="I331" s="260"/>
      <c r="J331" s="260"/>
      <c r="K331" s="260"/>
      <c r="L331" s="260"/>
      <c r="M331" s="260"/>
      <c r="N331" s="260"/>
      <c r="O331" s="260"/>
      <c r="P331" s="260"/>
      <c r="Q331" s="260"/>
      <c r="R331" s="260"/>
      <c r="S331" s="260"/>
      <c r="T331" s="260"/>
      <c r="U331" s="260"/>
      <c r="V331" s="260"/>
      <c r="W331" s="260"/>
      <c r="X331" s="260"/>
      <c r="Y331" s="260"/>
      <c r="Z331" s="260"/>
    </row>
    <row r="332" spans="1:26" ht="15.75">
      <c r="A332" s="269" t="s">
        <v>1314</v>
      </c>
      <c r="B332" s="269" t="s">
        <v>1680</v>
      </c>
      <c r="C332" s="270">
        <v>204</v>
      </c>
      <c r="D332" s="270">
        <f t="shared" si="13"/>
        <v>18</v>
      </c>
      <c r="E332" s="259"/>
      <c r="F332" s="260"/>
      <c r="G332" s="260"/>
      <c r="H332" s="260"/>
      <c r="I332" s="260"/>
      <c r="J332" s="260"/>
      <c r="K332" s="260"/>
      <c r="L332" s="260"/>
      <c r="M332" s="260"/>
      <c r="N332" s="260"/>
      <c r="O332" s="260"/>
      <c r="P332" s="260"/>
      <c r="Q332" s="260"/>
      <c r="R332" s="260"/>
      <c r="S332" s="260"/>
      <c r="T332" s="260"/>
      <c r="U332" s="260"/>
      <c r="V332" s="260"/>
      <c r="W332" s="260"/>
      <c r="X332" s="260"/>
      <c r="Y332" s="260"/>
      <c r="Z332" s="260"/>
    </row>
    <row r="333" spans="1:26" ht="15.75">
      <c r="A333" s="269" t="s">
        <v>1314</v>
      </c>
      <c r="B333" s="269" t="s">
        <v>1873</v>
      </c>
      <c r="C333" s="270">
        <v>260</v>
      </c>
      <c r="D333" s="270">
        <f t="shared" si="13"/>
        <v>22.666666666666668</v>
      </c>
      <c r="E333" s="259"/>
      <c r="F333" s="260"/>
      <c r="G333" s="260"/>
      <c r="H333" s="260"/>
      <c r="I333" s="260"/>
      <c r="J333" s="260"/>
      <c r="K333" s="260"/>
      <c r="L333" s="260"/>
      <c r="M333" s="260"/>
      <c r="N333" s="260"/>
      <c r="O333" s="260"/>
      <c r="P333" s="260"/>
      <c r="Q333" s="260"/>
      <c r="R333" s="260"/>
      <c r="S333" s="260"/>
      <c r="T333" s="260"/>
      <c r="U333" s="260"/>
      <c r="V333" s="260"/>
      <c r="W333" s="260"/>
      <c r="X333" s="260"/>
      <c r="Y333" s="260"/>
      <c r="Z333" s="260"/>
    </row>
    <row r="334" spans="1:26" ht="15.75">
      <c r="A334" s="269" t="s">
        <v>1314</v>
      </c>
      <c r="B334" s="269" t="s">
        <v>1324</v>
      </c>
      <c r="C334" s="270">
        <v>226</v>
      </c>
      <c r="D334" s="270">
        <f t="shared" si="13"/>
        <v>19.833333333333332</v>
      </c>
      <c r="E334" s="259"/>
      <c r="F334" s="260"/>
      <c r="G334" s="260"/>
      <c r="H334" s="260"/>
      <c r="I334" s="260"/>
      <c r="J334" s="260"/>
      <c r="K334" s="260"/>
      <c r="L334" s="260"/>
      <c r="M334" s="260"/>
      <c r="N334" s="260"/>
      <c r="O334" s="260"/>
      <c r="P334" s="260"/>
      <c r="Q334" s="260"/>
      <c r="R334" s="260"/>
      <c r="S334" s="260"/>
      <c r="T334" s="260"/>
      <c r="U334" s="260"/>
      <c r="V334" s="260"/>
      <c r="W334" s="260"/>
      <c r="X334" s="260"/>
      <c r="Y334" s="260"/>
      <c r="Z334" s="260"/>
    </row>
    <row r="335" spans="1:26" ht="15.75">
      <c r="A335" s="269" t="s">
        <v>1314</v>
      </c>
      <c r="B335" s="269" t="s">
        <v>1591</v>
      </c>
      <c r="C335" s="270">
        <v>226</v>
      </c>
      <c r="D335" s="270">
        <f t="shared" si="13"/>
        <v>19.833333333333332</v>
      </c>
      <c r="E335" s="259"/>
      <c r="F335" s="260"/>
      <c r="G335" s="260"/>
      <c r="H335" s="260"/>
      <c r="I335" s="260"/>
      <c r="J335" s="260"/>
      <c r="K335" s="260"/>
      <c r="L335" s="260"/>
      <c r="M335" s="260"/>
      <c r="N335" s="260"/>
      <c r="O335" s="260"/>
      <c r="P335" s="260"/>
      <c r="Q335" s="260"/>
      <c r="R335" s="260"/>
      <c r="S335" s="260"/>
      <c r="T335" s="260"/>
      <c r="U335" s="260"/>
      <c r="V335" s="260"/>
      <c r="W335" s="260"/>
      <c r="X335" s="260"/>
      <c r="Y335" s="260"/>
      <c r="Z335" s="260"/>
    </row>
    <row r="336" spans="1:26" ht="15.75">
      <c r="A336" s="269" t="s">
        <v>1314</v>
      </c>
      <c r="B336" s="269" t="s">
        <v>1681</v>
      </c>
      <c r="C336" s="270">
        <v>290</v>
      </c>
      <c r="D336" s="270">
        <f t="shared" si="13"/>
        <v>25.166666666666668</v>
      </c>
      <c r="E336" s="259"/>
      <c r="F336" s="260"/>
      <c r="G336" s="260"/>
      <c r="H336" s="260"/>
      <c r="I336" s="260"/>
      <c r="J336" s="260"/>
      <c r="K336" s="260"/>
      <c r="L336" s="260"/>
      <c r="M336" s="260"/>
      <c r="N336" s="260"/>
      <c r="O336" s="260"/>
      <c r="P336" s="260"/>
      <c r="Q336" s="260"/>
      <c r="R336" s="260"/>
      <c r="S336" s="260"/>
      <c r="T336" s="260"/>
      <c r="U336" s="260"/>
      <c r="V336" s="260"/>
      <c r="W336" s="260"/>
      <c r="X336" s="260"/>
      <c r="Y336" s="260"/>
      <c r="Z336" s="260"/>
    </row>
    <row r="337" spans="1:26" ht="15.75">
      <c r="A337" s="269" t="s">
        <v>1314</v>
      </c>
      <c r="B337" s="269" t="s">
        <v>1874</v>
      </c>
      <c r="C337" s="270">
        <v>290</v>
      </c>
      <c r="D337" s="270">
        <f t="shared" si="13"/>
        <v>25.166666666666668</v>
      </c>
      <c r="E337" s="259"/>
      <c r="F337" s="260"/>
      <c r="G337" s="260"/>
      <c r="H337" s="260"/>
      <c r="I337" s="260"/>
      <c r="J337" s="260"/>
      <c r="K337" s="260"/>
      <c r="L337" s="260"/>
      <c r="M337" s="260"/>
      <c r="N337" s="260"/>
      <c r="O337" s="260"/>
      <c r="P337" s="260"/>
      <c r="Q337" s="260"/>
      <c r="R337" s="260"/>
      <c r="S337" s="260"/>
      <c r="T337" s="260"/>
      <c r="U337" s="260"/>
      <c r="V337" s="260"/>
      <c r="W337" s="260"/>
      <c r="X337" s="260"/>
      <c r="Y337" s="260"/>
      <c r="Z337" s="260"/>
    </row>
    <row r="338" spans="1:26" ht="15.75">
      <c r="A338" s="269" t="s">
        <v>1325</v>
      </c>
      <c r="B338" s="269" t="s">
        <v>1326</v>
      </c>
      <c r="C338" s="270">
        <v>96</v>
      </c>
      <c r="D338" s="270">
        <f t="shared" si="13"/>
        <v>9</v>
      </c>
      <c r="E338" s="259"/>
      <c r="F338" s="260"/>
      <c r="G338" s="260"/>
      <c r="H338" s="260"/>
      <c r="I338" s="260"/>
      <c r="J338" s="260"/>
      <c r="K338" s="260"/>
      <c r="L338" s="260"/>
      <c r="M338" s="260"/>
      <c r="N338" s="260"/>
      <c r="O338" s="260"/>
      <c r="P338" s="260"/>
      <c r="Q338" s="260"/>
      <c r="R338" s="260"/>
      <c r="S338" s="260"/>
      <c r="T338" s="260"/>
      <c r="U338" s="260"/>
      <c r="V338" s="260"/>
      <c r="W338" s="260"/>
      <c r="X338" s="260"/>
      <c r="Y338" s="260"/>
      <c r="Z338" s="260"/>
    </row>
    <row r="339" spans="1:26" ht="15.75">
      <c r="A339" s="275" t="s">
        <v>1325</v>
      </c>
      <c r="B339" s="275" t="s">
        <v>1947</v>
      </c>
      <c r="C339" s="276">
        <v>120</v>
      </c>
      <c r="D339" s="276">
        <f t="shared" si="13"/>
        <v>11</v>
      </c>
      <c r="E339" s="259"/>
      <c r="F339" s="260"/>
      <c r="G339" s="260"/>
      <c r="H339" s="260"/>
      <c r="I339" s="260"/>
      <c r="J339" s="260"/>
      <c r="K339" s="260"/>
      <c r="L339" s="260"/>
      <c r="M339" s="260"/>
      <c r="N339" s="260"/>
      <c r="O339" s="260"/>
      <c r="P339" s="260"/>
      <c r="Q339" s="260"/>
      <c r="R339" s="260"/>
      <c r="S339" s="260"/>
      <c r="T339" s="260"/>
      <c r="U339" s="260"/>
      <c r="V339" s="260"/>
      <c r="W339" s="260"/>
      <c r="X339" s="260"/>
      <c r="Y339" s="260"/>
      <c r="Z339" s="260"/>
    </row>
    <row r="340" spans="1:26" ht="15.75">
      <c r="A340" s="269" t="s">
        <v>1325</v>
      </c>
      <c r="B340" s="269" t="s">
        <v>1179</v>
      </c>
      <c r="C340" s="270">
        <v>96</v>
      </c>
      <c r="D340" s="270">
        <f t="shared" si="13"/>
        <v>9</v>
      </c>
      <c r="E340" s="259"/>
      <c r="F340" s="260"/>
      <c r="G340" s="260"/>
      <c r="H340" s="260"/>
      <c r="I340" s="260"/>
      <c r="J340" s="260"/>
      <c r="K340" s="260"/>
      <c r="L340" s="260"/>
      <c r="M340" s="260"/>
      <c r="N340" s="260"/>
      <c r="O340" s="260"/>
      <c r="P340" s="260"/>
      <c r="Q340" s="260"/>
      <c r="R340" s="260"/>
      <c r="S340" s="260"/>
      <c r="T340" s="260"/>
      <c r="U340" s="260"/>
      <c r="V340" s="260"/>
      <c r="W340" s="260"/>
      <c r="X340" s="260"/>
      <c r="Y340" s="260"/>
      <c r="Z340" s="260"/>
    </row>
    <row r="341" spans="1:26" ht="15.75">
      <c r="A341" s="269" t="s">
        <v>1325</v>
      </c>
      <c r="B341" s="269" t="s">
        <v>1549</v>
      </c>
      <c r="C341" s="270">
        <v>104</v>
      </c>
      <c r="D341" s="270">
        <f t="shared" si="13"/>
        <v>9.6666666666666661</v>
      </c>
      <c r="E341" s="259"/>
      <c r="F341" s="260"/>
      <c r="G341" s="260"/>
      <c r="H341" s="260"/>
      <c r="I341" s="260"/>
      <c r="J341" s="260"/>
      <c r="K341" s="260"/>
      <c r="L341" s="260"/>
      <c r="M341" s="260"/>
      <c r="N341" s="260"/>
      <c r="O341" s="260"/>
      <c r="P341" s="260"/>
      <c r="Q341" s="260"/>
      <c r="R341" s="260"/>
      <c r="S341" s="260"/>
      <c r="T341" s="260"/>
      <c r="U341" s="260"/>
      <c r="V341" s="260"/>
      <c r="W341" s="260"/>
      <c r="X341" s="260"/>
      <c r="Y341" s="260"/>
      <c r="Z341" s="260"/>
    </row>
    <row r="342" spans="1:26" ht="15.75">
      <c r="A342" s="275" t="s">
        <v>1325</v>
      </c>
      <c r="B342" s="275" t="s">
        <v>1948</v>
      </c>
      <c r="C342" s="276">
        <v>120</v>
      </c>
      <c r="D342" s="276">
        <f t="shared" si="13"/>
        <v>11</v>
      </c>
      <c r="E342" s="259"/>
      <c r="F342" s="260"/>
      <c r="G342" s="260"/>
      <c r="H342" s="260"/>
      <c r="I342" s="260"/>
      <c r="J342" s="260"/>
      <c r="K342" s="260"/>
      <c r="L342" s="260"/>
      <c r="M342" s="260"/>
      <c r="N342" s="260"/>
      <c r="O342" s="260"/>
      <c r="P342" s="260"/>
      <c r="Q342" s="260"/>
      <c r="R342" s="260"/>
      <c r="S342" s="260"/>
      <c r="T342" s="260"/>
      <c r="U342" s="260"/>
      <c r="V342" s="260"/>
      <c r="W342" s="260"/>
      <c r="X342" s="260"/>
      <c r="Y342" s="260"/>
      <c r="Z342" s="260"/>
    </row>
    <row r="343" spans="1:26" ht="15.75">
      <c r="A343" s="268" t="s">
        <v>1325</v>
      </c>
      <c r="B343" s="269" t="s">
        <v>1186</v>
      </c>
      <c r="C343" s="270">
        <v>80</v>
      </c>
      <c r="D343" s="270">
        <f t="shared" si="13"/>
        <v>7.666666666666667</v>
      </c>
      <c r="E343" s="259"/>
      <c r="F343" s="260"/>
      <c r="G343" s="260"/>
      <c r="H343" s="260"/>
      <c r="I343" s="260"/>
      <c r="J343" s="260"/>
      <c r="K343" s="260"/>
      <c r="L343" s="260"/>
      <c r="M343" s="260"/>
      <c r="N343" s="260"/>
      <c r="O343" s="260"/>
      <c r="P343" s="260"/>
      <c r="Q343" s="260"/>
      <c r="R343" s="260"/>
      <c r="S343" s="260"/>
      <c r="T343" s="260"/>
      <c r="U343" s="260"/>
      <c r="V343" s="260"/>
      <c r="W343" s="260"/>
      <c r="X343" s="260"/>
      <c r="Y343" s="260"/>
      <c r="Z343" s="260"/>
    </row>
    <row r="344" spans="1:26" ht="15.75">
      <c r="A344" s="269" t="s">
        <v>1327</v>
      </c>
      <c r="B344" s="269" t="s">
        <v>1328</v>
      </c>
      <c r="C344" s="270">
        <v>136</v>
      </c>
      <c r="D344" s="270">
        <f t="shared" si="13"/>
        <v>12.333333333333334</v>
      </c>
      <c r="E344" s="259"/>
      <c r="F344" s="260"/>
      <c r="G344" s="260"/>
      <c r="H344" s="260"/>
      <c r="I344" s="260"/>
      <c r="J344" s="260"/>
      <c r="K344" s="260"/>
      <c r="L344" s="260"/>
      <c r="M344" s="260"/>
      <c r="N344" s="260"/>
      <c r="O344" s="260"/>
      <c r="P344" s="260"/>
      <c r="Q344" s="260"/>
      <c r="R344" s="260"/>
      <c r="S344" s="260"/>
      <c r="T344" s="260"/>
      <c r="U344" s="260"/>
      <c r="V344" s="260"/>
      <c r="W344" s="260"/>
      <c r="X344" s="260"/>
      <c r="Y344" s="260"/>
      <c r="Z344" s="260"/>
    </row>
    <row r="345" spans="1:26" ht="15.75">
      <c r="A345" s="269" t="s">
        <v>1327</v>
      </c>
      <c r="B345" s="269" t="s">
        <v>1715</v>
      </c>
      <c r="C345" s="270">
        <v>144</v>
      </c>
      <c r="D345" s="270">
        <f t="shared" si="13"/>
        <v>13</v>
      </c>
      <c r="E345" s="259"/>
      <c r="F345" s="260"/>
      <c r="G345" s="260"/>
      <c r="H345" s="260"/>
      <c r="I345" s="260"/>
      <c r="J345" s="260"/>
      <c r="K345" s="260"/>
      <c r="L345" s="260"/>
      <c r="M345" s="260"/>
      <c r="N345" s="260"/>
      <c r="O345" s="260"/>
      <c r="P345" s="260"/>
      <c r="Q345" s="260"/>
      <c r="R345" s="260"/>
      <c r="S345" s="260"/>
      <c r="T345" s="260"/>
      <c r="U345" s="260"/>
      <c r="V345" s="260"/>
      <c r="W345" s="260"/>
      <c r="X345" s="260"/>
      <c r="Y345" s="260"/>
      <c r="Z345" s="260"/>
    </row>
    <row r="346" spans="1:26" ht="15.75">
      <c r="A346" s="269" t="s">
        <v>1329</v>
      </c>
      <c r="B346" s="269" t="s">
        <v>1330</v>
      </c>
      <c r="C346" s="270">
        <v>228</v>
      </c>
      <c r="D346" s="270">
        <f t="shared" si="13"/>
        <v>20</v>
      </c>
      <c r="E346" s="259"/>
      <c r="F346" s="260"/>
      <c r="G346" s="260"/>
      <c r="H346" s="260"/>
      <c r="I346" s="260"/>
      <c r="J346" s="260"/>
      <c r="K346" s="260"/>
      <c r="L346" s="260"/>
      <c r="M346" s="260"/>
      <c r="N346" s="260"/>
      <c r="O346" s="260"/>
      <c r="P346" s="260"/>
      <c r="Q346" s="260"/>
      <c r="R346" s="260"/>
      <c r="S346" s="260"/>
      <c r="T346" s="260"/>
      <c r="U346" s="260"/>
      <c r="V346" s="260"/>
      <c r="W346" s="260"/>
      <c r="X346" s="260"/>
      <c r="Y346" s="260"/>
      <c r="Z346" s="260"/>
    </row>
    <row r="347" spans="1:26" ht="15.75">
      <c r="A347" s="269" t="s">
        <v>1329</v>
      </c>
      <c r="B347" s="269" t="s">
        <v>1418</v>
      </c>
      <c r="C347" s="270">
        <v>228</v>
      </c>
      <c r="D347" s="270">
        <f t="shared" si="13"/>
        <v>20</v>
      </c>
      <c r="E347" s="259"/>
      <c r="F347" s="260"/>
      <c r="G347" s="260"/>
      <c r="H347" s="260"/>
      <c r="I347" s="260"/>
      <c r="J347" s="260"/>
      <c r="K347" s="260"/>
      <c r="L347" s="260"/>
      <c r="M347" s="260"/>
      <c r="N347" s="260"/>
      <c r="O347" s="260"/>
      <c r="P347" s="260"/>
      <c r="Q347" s="260"/>
      <c r="R347" s="260"/>
      <c r="S347" s="260"/>
      <c r="T347" s="260"/>
      <c r="U347" s="260"/>
      <c r="V347" s="260"/>
      <c r="W347" s="260"/>
      <c r="X347" s="260"/>
      <c r="Y347" s="260"/>
      <c r="Z347" s="260"/>
    </row>
    <row r="348" spans="1:26" ht="15.75">
      <c r="A348" s="269" t="s">
        <v>1329</v>
      </c>
      <c r="B348" s="269" t="s">
        <v>1779</v>
      </c>
      <c r="C348" s="270">
        <v>240</v>
      </c>
      <c r="D348" s="270">
        <f t="shared" si="13"/>
        <v>21</v>
      </c>
      <c r="E348" s="259"/>
      <c r="F348" s="260"/>
      <c r="G348" s="260"/>
      <c r="H348" s="260"/>
      <c r="I348" s="260"/>
      <c r="J348" s="260"/>
      <c r="K348" s="260"/>
      <c r="L348" s="260"/>
      <c r="M348" s="260"/>
      <c r="N348" s="260"/>
      <c r="O348" s="260"/>
      <c r="P348" s="260"/>
      <c r="Q348" s="260"/>
      <c r="R348" s="260"/>
      <c r="S348" s="260"/>
      <c r="T348" s="260"/>
      <c r="U348" s="260"/>
      <c r="V348" s="260"/>
      <c r="W348" s="260"/>
      <c r="X348" s="260"/>
      <c r="Y348" s="260"/>
      <c r="Z348" s="260"/>
    </row>
    <row r="349" spans="1:26" ht="15.75">
      <c r="A349" s="269" t="s">
        <v>1329</v>
      </c>
      <c r="B349" s="269" t="s">
        <v>1331</v>
      </c>
      <c r="C349" s="270">
        <v>102</v>
      </c>
      <c r="D349" s="270">
        <f t="shared" si="13"/>
        <v>9.5</v>
      </c>
      <c r="E349" s="259"/>
      <c r="F349" s="260"/>
      <c r="G349" s="260"/>
      <c r="H349" s="260"/>
      <c r="I349" s="260"/>
      <c r="J349" s="260"/>
      <c r="K349" s="260"/>
      <c r="L349" s="260"/>
      <c r="M349" s="260"/>
      <c r="N349" s="260"/>
      <c r="O349" s="260"/>
      <c r="P349" s="260"/>
      <c r="Q349" s="260"/>
      <c r="R349" s="260"/>
      <c r="S349" s="260"/>
      <c r="T349" s="260"/>
      <c r="U349" s="260"/>
      <c r="V349" s="260"/>
      <c r="W349" s="260"/>
      <c r="X349" s="260"/>
      <c r="Y349" s="260"/>
      <c r="Z349" s="260"/>
    </row>
    <row r="350" spans="1:26" ht="15.75">
      <c r="A350" s="269" t="s">
        <v>1329</v>
      </c>
      <c r="B350" s="269" t="s">
        <v>1655</v>
      </c>
      <c r="C350" s="270">
        <v>280</v>
      </c>
      <c r="D350" s="270">
        <f t="shared" si="13"/>
        <v>24.333333333333332</v>
      </c>
      <c r="E350" s="259"/>
      <c r="F350" s="260"/>
      <c r="G350" s="260"/>
      <c r="H350" s="260"/>
      <c r="I350" s="260"/>
      <c r="J350" s="260"/>
      <c r="K350" s="260"/>
      <c r="L350" s="260"/>
      <c r="M350" s="260"/>
      <c r="N350" s="260"/>
      <c r="O350" s="260"/>
      <c r="P350" s="260"/>
      <c r="Q350" s="260"/>
      <c r="R350" s="260"/>
      <c r="S350" s="260"/>
      <c r="T350" s="260"/>
      <c r="U350" s="260"/>
      <c r="V350" s="260"/>
      <c r="W350" s="260"/>
      <c r="X350" s="260"/>
      <c r="Y350" s="260"/>
      <c r="Z350" s="260"/>
    </row>
    <row r="351" spans="1:26" ht="15.75">
      <c r="A351" s="269" t="s">
        <v>1329</v>
      </c>
      <c r="B351" s="269" t="s">
        <v>1419</v>
      </c>
      <c r="C351" s="270">
        <v>144</v>
      </c>
      <c r="D351" s="270">
        <f t="shared" si="13"/>
        <v>13</v>
      </c>
      <c r="E351" s="259"/>
      <c r="F351" s="260"/>
      <c r="G351" s="260"/>
      <c r="H351" s="260"/>
      <c r="I351" s="260"/>
      <c r="J351" s="260"/>
      <c r="K351" s="260"/>
      <c r="L351" s="260"/>
      <c r="M351" s="260"/>
      <c r="N351" s="260"/>
      <c r="O351" s="260"/>
      <c r="P351" s="260"/>
      <c r="Q351" s="260"/>
      <c r="R351" s="260"/>
      <c r="S351" s="260"/>
      <c r="T351" s="260"/>
      <c r="U351" s="260"/>
      <c r="V351" s="260"/>
      <c r="W351" s="260"/>
      <c r="X351" s="260"/>
      <c r="Y351" s="260"/>
      <c r="Z351" s="260"/>
    </row>
    <row r="352" spans="1:26" ht="15.75">
      <c r="A352" s="269" t="s">
        <v>1329</v>
      </c>
      <c r="B352" s="269" t="s">
        <v>1780</v>
      </c>
      <c r="C352" s="270">
        <v>160</v>
      </c>
      <c r="D352" s="270">
        <f t="shared" si="13"/>
        <v>14.333333333333334</v>
      </c>
      <c r="E352" s="259"/>
      <c r="F352" s="260"/>
      <c r="G352" s="260"/>
      <c r="H352" s="260"/>
      <c r="I352" s="260"/>
      <c r="J352" s="260"/>
      <c r="K352" s="260"/>
      <c r="L352" s="260"/>
      <c r="M352" s="260"/>
      <c r="N352" s="260"/>
      <c r="O352" s="260"/>
      <c r="P352" s="260"/>
      <c r="Q352" s="260"/>
      <c r="R352" s="260"/>
      <c r="S352" s="260"/>
      <c r="T352" s="260"/>
      <c r="U352" s="260"/>
      <c r="V352" s="260"/>
      <c r="W352" s="260"/>
      <c r="X352" s="260"/>
      <c r="Y352" s="260"/>
      <c r="Z352" s="260"/>
    </row>
    <row r="353" spans="1:26" ht="15.75">
      <c r="A353" s="269" t="s">
        <v>1329</v>
      </c>
      <c r="B353" s="269" t="s">
        <v>1332</v>
      </c>
      <c r="C353" s="270">
        <v>184</v>
      </c>
      <c r="D353" s="270">
        <f t="shared" si="13"/>
        <v>16.333333333333336</v>
      </c>
      <c r="E353" s="259"/>
      <c r="F353" s="260"/>
      <c r="G353" s="260"/>
      <c r="H353" s="260"/>
      <c r="I353" s="260"/>
      <c r="J353" s="260"/>
      <c r="K353" s="260"/>
      <c r="L353" s="260"/>
      <c r="M353" s="260"/>
      <c r="N353" s="260"/>
      <c r="O353" s="260"/>
      <c r="P353" s="260"/>
      <c r="Q353" s="260"/>
      <c r="R353" s="260"/>
      <c r="S353" s="260"/>
      <c r="T353" s="260"/>
      <c r="U353" s="260"/>
      <c r="V353" s="260"/>
      <c r="W353" s="260"/>
      <c r="X353" s="260"/>
      <c r="Y353" s="260"/>
      <c r="Z353" s="260"/>
    </row>
    <row r="354" spans="1:26" ht="15.75">
      <c r="A354" s="269" t="s">
        <v>1329</v>
      </c>
      <c r="B354" s="269" t="s">
        <v>1333</v>
      </c>
      <c r="C354" s="270">
        <v>200</v>
      </c>
      <c r="D354" s="270">
        <f t="shared" si="13"/>
        <v>17.666666666666668</v>
      </c>
      <c r="E354" s="259"/>
      <c r="F354" s="260"/>
      <c r="G354" s="260"/>
      <c r="H354" s="260"/>
      <c r="I354" s="260"/>
      <c r="J354" s="260"/>
      <c r="K354" s="260"/>
      <c r="L354" s="260"/>
      <c r="M354" s="260"/>
      <c r="N354" s="260"/>
      <c r="O354" s="260"/>
      <c r="P354" s="260"/>
      <c r="Q354" s="260"/>
      <c r="R354" s="260"/>
      <c r="S354" s="260"/>
      <c r="T354" s="260"/>
      <c r="U354" s="260"/>
      <c r="V354" s="260"/>
      <c r="W354" s="260"/>
      <c r="X354" s="260"/>
      <c r="Y354" s="260"/>
      <c r="Z354" s="260"/>
    </row>
    <row r="355" spans="1:26" ht="15.75">
      <c r="A355" s="280" t="s">
        <v>1334</v>
      </c>
      <c r="B355" s="269" t="s">
        <v>1335</v>
      </c>
      <c r="C355" s="270">
        <v>248</v>
      </c>
      <c r="D355" s="270">
        <f t="shared" ref="D355:D356" si="14">(C355/24)+1</f>
        <v>11.333333333333334</v>
      </c>
      <c r="E355" s="259"/>
      <c r="F355" s="260"/>
      <c r="G355" s="260"/>
      <c r="H355" s="260"/>
      <c r="I355" s="260"/>
      <c r="J355" s="260"/>
      <c r="K355" s="260"/>
      <c r="L355" s="260"/>
      <c r="M355" s="260"/>
      <c r="N355" s="260"/>
      <c r="O355" s="260"/>
      <c r="P355" s="260"/>
      <c r="Q355" s="260"/>
      <c r="R355" s="260"/>
      <c r="S355" s="260"/>
      <c r="T355" s="260"/>
      <c r="U355" s="260"/>
      <c r="V355" s="260"/>
      <c r="W355" s="260"/>
      <c r="X355" s="260"/>
      <c r="Y355" s="260"/>
      <c r="Z355" s="260"/>
    </row>
    <row r="356" spans="1:26" ht="15.75">
      <c r="A356" s="269" t="s">
        <v>1334</v>
      </c>
      <c r="B356" s="269" t="s">
        <v>1336</v>
      </c>
      <c r="C356" s="270">
        <v>248</v>
      </c>
      <c r="D356" s="270">
        <f t="shared" si="14"/>
        <v>11.333333333333334</v>
      </c>
      <c r="E356" s="259"/>
      <c r="F356" s="260"/>
      <c r="G356" s="260"/>
      <c r="H356" s="260"/>
      <c r="I356" s="260"/>
      <c r="J356" s="260"/>
      <c r="K356" s="260"/>
      <c r="L356" s="260"/>
      <c r="M356" s="260"/>
      <c r="N356" s="260"/>
      <c r="O356" s="260"/>
      <c r="P356" s="260"/>
      <c r="Q356" s="260"/>
      <c r="R356" s="260"/>
      <c r="S356" s="260"/>
      <c r="T356" s="260"/>
      <c r="U356" s="260"/>
      <c r="V356" s="260"/>
      <c r="W356" s="260"/>
      <c r="X356" s="260"/>
      <c r="Y356" s="260"/>
      <c r="Z356" s="260"/>
    </row>
    <row r="357" spans="1:26" ht="15.75">
      <c r="A357" s="269" t="s">
        <v>1334</v>
      </c>
      <c r="B357" s="269" t="s">
        <v>1875</v>
      </c>
      <c r="C357" s="270">
        <v>168</v>
      </c>
      <c r="D357" s="270">
        <f t="shared" ref="D357:D370" si="15">(C357/12)+1</f>
        <v>15</v>
      </c>
      <c r="E357" s="259"/>
      <c r="F357" s="260"/>
      <c r="G357" s="260"/>
      <c r="H357" s="260"/>
      <c r="I357" s="260"/>
      <c r="J357" s="260"/>
      <c r="K357" s="260"/>
      <c r="L357" s="260"/>
      <c r="M357" s="260"/>
      <c r="N357" s="260"/>
      <c r="O357" s="260"/>
      <c r="P357" s="260"/>
      <c r="Q357" s="260"/>
      <c r="R357" s="260"/>
      <c r="S357" s="260"/>
      <c r="T357" s="260"/>
      <c r="U357" s="260"/>
      <c r="V357" s="260"/>
      <c r="W357" s="260"/>
      <c r="X357" s="260"/>
      <c r="Y357" s="260"/>
      <c r="Z357" s="260"/>
    </row>
    <row r="358" spans="1:26" ht="15.75">
      <c r="A358" s="275" t="s">
        <v>1334</v>
      </c>
      <c r="B358" s="275" t="s">
        <v>1949</v>
      </c>
      <c r="C358" s="276">
        <v>292</v>
      </c>
      <c r="D358" s="276">
        <f t="shared" si="15"/>
        <v>25.333333333333332</v>
      </c>
      <c r="E358" s="259"/>
      <c r="F358" s="260"/>
      <c r="G358" s="260"/>
      <c r="H358" s="260"/>
      <c r="I358" s="260"/>
      <c r="J358" s="260"/>
      <c r="K358" s="260"/>
      <c r="L358" s="260"/>
      <c r="M358" s="260"/>
      <c r="N358" s="260"/>
      <c r="O358" s="260"/>
      <c r="P358" s="260"/>
      <c r="Q358" s="260"/>
      <c r="R358" s="260"/>
      <c r="S358" s="260"/>
      <c r="T358" s="260"/>
      <c r="U358" s="260"/>
      <c r="V358" s="260"/>
      <c r="W358" s="260"/>
      <c r="X358" s="260"/>
      <c r="Y358" s="260"/>
      <c r="Z358" s="260"/>
    </row>
    <row r="359" spans="1:26" ht="15.75">
      <c r="A359" s="269" t="s">
        <v>1334</v>
      </c>
      <c r="B359" s="269" t="s">
        <v>1337</v>
      </c>
      <c r="C359" s="270">
        <v>240</v>
      </c>
      <c r="D359" s="270">
        <f t="shared" si="15"/>
        <v>21</v>
      </c>
      <c r="E359" s="259"/>
      <c r="F359" s="260"/>
      <c r="G359" s="260"/>
      <c r="H359" s="260"/>
      <c r="I359" s="260"/>
      <c r="J359" s="260"/>
      <c r="K359" s="260"/>
      <c r="L359" s="260"/>
      <c r="M359" s="260"/>
      <c r="N359" s="260"/>
      <c r="O359" s="260"/>
      <c r="P359" s="260"/>
      <c r="Q359" s="260"/>
      <c r="R359" s="260"/>
      <c r="S359" s="260"/>
      <c r="T359" s="260"/>
      <c r="U359" s="260"/>
      <c r="V359" s="260"/>
      <c r="W359" s="260"/>
      <c r="X359" s="260"/>
      <c r="Y359" s="260"/>
      <c r="Z359" s="260"/>
    </row>
    <row r="360" spans="1:26" ht="15.75">
      <c r="A360" s="269" t="s">
        <v>1334</v>
      </c>
      <c r="B360" s="269" t="s">
        <v>1656</v>
      </c>
      <c r="C360" s="270">
        <v>240</v>
      </c>
      <c r="D360" s="270">
        <f t="shared" si="15"/>
        <v>21</v>
      </c>
      <c r="E360" s="259"/>
      <c r="F360" s="260"/>
      <c r="G360" s="260"/>
      <c r="H360" s="260"/>
      <c r="I360" s="260"/>
      <c r="J360" s="260"/>
      <c r="K360" s="260"/>
      <c r="L360" s="260"/>
      <c r="M360" s="260"/>
      <c r="N360" s="260"/>
      <c r="O360" s="260"/>
      <c r="P360" s="260"/>
      <c r="Q360" s="260"/>
      <c r="R360" s="260"/>
      <c r="S360" s="260"/>
      <c r="T360" s="260"/>
      <c r="U360" s="260"/>
      <c r="V360" s="260"/>
      <c r="W360" s="260"/>
      <c r="X360" s="260"/>
      <c r="Y360" s="260"/>
      <c r="Z360" s="260"/>
    </row>
    <row r="361" spans="1:26" ht="15.75">
      <c r="A361" s="275" t="s">
        <v>1334</v>
      </c>
      <c r="B361" s="275" t="s">
        <v>1876</v>
      </c>
      <c r="C361" s="276">
        <v>276</v>
      </c>
      <c r="D361" s="276">
        <f t="shared" si="15"/>
        <v>24</v>
      </c>
      <c r="E361" s="259"/>
      <c r="F361" s="260"/>
      <c r="G361" s="260"/>
      <c r="H361" s="260"/>
      <c r="I361" s="260"/>
      <c r="J361" s="260"/>
      <c r="K361" s="260"/>
      <c r="L361" s="260"/>
      <c r="M361" s="260"/>
      <c r="N361" s="260"/>
      <c r="O361" s="260"/>
      <c r="P361" s="260"/>
      <c r="Q361" s="260"/>
      <c r="R361" s="260"/>
      <c r="S361" s="260"/>
      <c r="T361" s="260"/>
      <c r="U361" s="260"/>
      <c r="V361" s="260"/>
      <c r="W361" s="260"/>
      <c r="X361" s="260"/>
      <c r="Y361" s="260"/>
      <c r="Z361" s="260"/>
    </row>
    <row r="362" spans="1:26" ht="15.75">
      <c r="A362" s="269" t="s">
        <v>1334</v>
      </c>
      <c r="B362" s="269" t="s">
        <v>1347</v>
      </c>
      <c r="C362" s="270">
        <v>276</v>
      </c>
      <c r="D362" s="270">
        <f t="shared" si="15"/>
        <v>24</v>
      </c>
      <c r="E362" s="259"/>
      <c r="F362" s="260"/>
      <c r="G362" s="260"/>
      <c r="H362" s="260"/>
      <c r="I362" s="260"/>
      <c r="J362" s="260"/>
      <c r="K362" s="260"/>
      <c r="L362" s="260"/>
      <c r="M362" s="260"/>
      <c r="N362" s="260"/>
      <c r="O362" s="260"/>
      <c r="P362" s="260"/>
      <c r="Q362" s="260"/>
      <c r="R362" s="260"/>
      <c r="S362" s="260"/>
      <c r="T362" s="260"/>
      <c r="U362" s="260"/>
      <c r="V362" s="260"/>
      <c r="W362" s="260"/>
      <c r="X362" s="260"/>
      <c r="Y362" s="260"/>
      <c r="Z362" s="260"/>
    </row>
    <row r="363" spans="1:26" ht="15.75">
      <c r="A363" s="275" t="s">
        <v>1334</v>
      </c>
      <c r="B363" s="275" t="s">
        <v>1745</v>
      </c>
      <c r="C363" s="276">
        <v>312</v>
      </c>
      <c r="D363" s="276">
        <f t="shared" si="15"/>
        <v>27</v>
      </c>
      <c r="E363" s="264"/>
      <c r="F363" s="263"/>
      <c r="G363" s="263"/>
      <c r="H363" s="265"/>
      <c r="I363" s="260"/>
      <c r="J363" s="260"/>
      <c r="K363" s="260"/>
      <c r="L363" s="260"/>
      <c r="M363" s="260"/>
      <c r="N363" s="260"/>
      <c r="O363" s="260"/>
      <c r="P363" s="260"/>
      <c r="Q363" s="260"/>
      <c r="R363" s="260"/>
      <c r="S363" s="260"/>
      <c r="T363" s="260"/>
      <c r="U363" s="260"/>
      <c r="V363" s="260"/>
      <c r="W363" s="260"/>
      <c r="X363" s="260"/>
      <c r="Y363" s="260"/>
      <c r="Z363" s="260"/>
    </row>
    <row r="364" spans="1:26" ht="15.75">
      <c r="A364" s="269" t="s">
        <v>1334</v>
      </c>
      <c r="B364" s="269" t="s">
        <v>1420</v>
      </c>
      <c r="C364" s="270">
        <v>228</v>
      </c>
      <c r="D364" s="270">
        <f t="shared" si="15"/>
        <v>20</v>
      </c>
      <c r="E364" s="264"/>
      <c r="F364" s="263"/>
      <c r="G364" s="263"/>
      <c r="H364" s="265"/>
      <c r="I364" s="260"/>
      <c r="J364" s="260"/>
      <c r="K364" s="260"/>
      <c r="L364" s="260"/>
      <c r="M364" s="260"/>
      <c r="N364" s="260"/>
      <c r="O364" s="260"/>
      <c r="P364" s="260"/>
      <c r="Q364" s="260"/>
      <c r="R364" s="260"/>
      <c r="S364" s="260"/>
      <c r="T364" s="260"/>
      <c r="U364" s="260"/>
      <c r="V364" s="260"/>
      <c r="W364" s="260"/>
      <c r="X364" s="260"/>
      <c r="Y364" s="260"/>
      <c r="Z364" s="260"/>
    </row>
    <row r="365" spans="1:26" ht="15.75">
      <c r="A365" s="275" t="s">
        <v>1334</v>
      </c>
      <c r="B365" s="275" t="s">
        <v>1767</v>
      </c>
      <c r="C365" s="276">
        <v>256</v>
      </c>
      <c r="D365" s="276">
        <f t="shared" si="15"/>
        <v>22.333333333333332</v>
      </c>
      <c r="E365" s="264"/>
      <c r="F365" s="263"/>
      <c r="G365" s="263"/>
      <c r="H365" s="265"/>
      <c r="I365" s="260"/>
      <c r="J365" s="260"/>
      <c r="K365" s="260"/>
      <c r="L365" s="260"/>
      <c r="M365" s="260"/>
      <c r="N365" s="260"/>
      <c r="O365" s="260"/>
      <c r="P365" s="260"/>
      <c r="Q365" s="260"/>
      <c r="R365" s="260"/>
      <c r="S365" s="260"/>
      <c r="T365" s="260"/>
      <c r="U365" s="260"/>
      <c r="V365" s="260"/>
      <c r="W365" s="260"/>
      <c r="X365" s="260"/>
      <c r="Y365" s="260"/>
      <c r="Z365" s="260"/>
    </row>
    <row r="366" spans="1:26" ht="15.75">
      <c r="A366" s="269" t="s">
        <v>1334</v>
      </c>
      <c r="B366" s="269" t="s">
        <v>1186</v>
      </c>
      <c r="C366" s="270">
        <v>200</v>
      </c>
      <c r="D366" s="270">
        <f t="shared" si="15"/>
        <v>17.666666666666668</v>
      </c>
      <c r="E366" s="264"/>
      <c r="F366" s="263"/>
      <c r="G366" s="263"/>
      <c r="H366" s="265"/>
      <c r="I366" s="260"/>
      <c r="J366" s="260"/>
      <c r="K366" s="260"/>
      <c r="L366" s="260"/>
      <c r="M366" s="260"/>
      <c r="N366" s="260"/>
      <c r="O366" s="260"/>
      <c r="P366" s="260"/>
      <c r="Q366" s="260"/>
      <c r="R366" s="260"/>
      <c r="S366" s="260"/>
      <c r="T366" s="260"/>
      <c r="U366" s="260"/>
      <c r="V366" s="260"/>
      <c r="W366" s="260"/>
      <c r="X366" s="260"/>
      <c r="Y366" s="260"/>
      <c r="Z366" s="260"/>
    </row>
    <row r="367" spans="1:26" ht="15.75">
      <c r="A367" s="269" t="s">
        <v>1334</v>
      </c>
      <c r="B367" s="269" t="s">
        <v>1742</v>
      </c>
      <c r="C367" s="270">
        <v>240</v>
      </c>
      <c r="D367" s="270">
        <f t="shared" si="15"/>
        <v>21</v>
      </c>
      <c r="E367" s="264"/>
      <c r="F367" s="263"/>
      <c r="G367" s="263"/>
      <c r="H367" s="265"/>
      <c r="I367" s="260"/>
      <c r="J367" s="260"/>
      <c r="K367" s="260"/>
      <c r="L367" s="260"/>
      <c r="M367" s="260"/>
      <c r="N367" s="260"/>
      <c r="O367" s="260"/>
      <c r="P367" s="260"/>
      <c r="Q367" s="260"/>
      <c r="R367" s="260"/>
      <c r="S367" s="260"/>
      <c r="T367" s="260"/>
      <c r="U367" s="260"/>
      <c r="V367" s="260"/>
      <c r="W367" s="260"/>
      <c r="X367" s="260"/>
      <c r="Y367" s="260"/>
      <c r="Z367" s="260"/>
    </row>
    <row r="368" spans="1:26" ht="15.75">
      <c r="A368" s="269" t="s">
        <v>1338</v>
      </c>
      <c r="B368" s="269" t="s">
        <v>1339</v>
      </c>
      <c r="C368" s="270">
        <v>320</v>
      </c>
      <c r="D368" s="270">
        <f t="shared" si="15"/>
        <v>27.666666666666668</v>
      </c>
      <c r="E368" s="264"/>
      <c r="F368" s="263"/>
      <c r="G368" s="263"/>
      <c r="H368" s="265"/>
      <c r="I368" s="260"/>
      <c r="J368" s="260"/>
      <c r="K368" s="260"/>
      <c r="L368" s="260"/>
      <c r="M368" s="260"/>
      <c r="N368" s="260"/>
      <c r="O368" s="260"/>
      <c r="P368" s="260"/>
      <c r="Q368" s="260"/>
      <c r="R368" s="260"/>
      <c r="S368" s="260"/>
      <c r="T368" s="260"/>
      <c r="U368" s="260"/>
      <c r="V368" s="260"/>
      <c r="W368" s="260"/>
      <c r="X368" s="260"/>
      <c r="Y368" s="260"/>
      <c r="Z368" s="260"/>
    </row>
    <row r="369" spans="1:26" ht="15.75">
      <c r="A369" s="269" t="s">
        <v>1338</v>
      </c>
      <c r="B369" s="269" t="s">
        <v>1421</v>
      </c>
      <c r="C369" s="270">
        <v>320</v>
      </c>
      <c r="D369" s="270">
        <f t="shared" si="15"/>
        <v>27.666666666666668</v>
      </c>
      <c r="E369" s="264"/>
      <c r="F369" s="263"/>
      <c r="G369" s="263"/>
      <c r="H369" s="265"/>
      <c r="I369" s="260"/>
      <c r="J369" s="260"/>
      <c r="K369" s="260"/>
      <c r="L369" s="260"/>
      <c r="M369" s="260"/>
      <c r="N369" s="260"/>
      <c r="O369" s="260"/>
      <c r="P369" s="260"/>
      <c r="Q369" s="260"/>
      <c r="R369" s="260"/>
      <c r="S369" s="260"/>
      <c r="T369" s="260"/>
      <c r="U369" s="260"/>
      <c r="V369" s="260"/>
      <c r="W369" s="260"/>
      <c r="X369" s="260"/>
      <c r="Y369" s="260"/>
      <c r="Z369" s="260"/>
    </row>
    <row r="370" spans="1:26" ht="15.75">
      <c r="A370" s="269" t="s">
        <v>1338</v>
      </c>
      <c r="B370" s="269" t="s">
        <v>1877</v>
      </c>
      <c r="C370" s="270">
        <v>420</v>
      </c>
      <c r="D370" s="270">
        <f t="shared" si="15"/>
        <v>36</v>
      </c>
      <c r="E370" s="264"/>
      <c r="F370" s="263"/>
      <c r="G370" s="263"/>
      <c r="H370" s="265"/>
      <c r="I370" s="260"/>
      <c r="J370" s="260"/>
      <c r="K370" s="260"/>
      <c r="L370" s="260"/>
      <c r="M370" s="260"/>
      <c r="N370" s="260"/>
      <c r="O370" s="260"/>
      <c r="P370" s="260"/>
      <c r="Q370" s="260"/>
      <c r="R370" s="260"/>
      <c r="S370" s="260"/>
      <c r="T370" s="260"/>
      <c r="U370" s="260"/>
      <c r="V370" s="260"/>
      <c r="W370" s="260"/>
      <c r="X370" s="260"/>
      <c r="Y370" s="260"/>
      <c r="Z370" s="260"/>
    </row>
    <row r="371" spans="1:26" ht="15.75">
      <c r="A371" s="269" t="s">
        <v>1338</v>
      </c>
      <c r="B371" s="269" t="s">
        <v>1340</v>
      </c>
      <c r="C371" s="270">
        <v>324</v>
      </c>
      <c r="D371" s="270">
        <f t="shared" ref="D371:D373" si="16">(C371/6)+1</f>
        <v>55</v>
      </c>
      <c r="E371" s="264"/>
      <c r="F371" s="263"/>
      <c r="G371" s="263"/>
      <c r="H371" s="265"/>
      <c r="I371" s="260"/>
      <c r="J371" s="260"/>
      <c r="K371" s="260"/>
      <c r="L371" s="260"/>
      <c r="M371" s="260"/>
      <c r="N371" s="260"/>
      <c r="O371" s="260"/>
      <c r="P371" s="260"/>
      <c r="Q371" s="260"/>
      <c r="R371" s="260"/>
      <c r="S371" s="260"/>
      <c r="T371" s="260"/>
      <c r="U371" s="260"/>
      <c r="V371" s="260"/>
      <c r="W371" s="260"/>
      <c r="X371" s="260"/>
      <c r="Y371" s="260"/>
      <c r="Z371" s="260"/>
    </row>
    <row r="372" spans="1:26" ht="15.75">
      <c r="A372" s="269" t="s">
        <v>1338</v>
      </c>
      <c r="B372" s="269" t="s">
        <v>1422</v>
      </c>
      <c r="C372" s="270">
        <v>324</v>
      </c>
      <c r="D372" s="270">
        <f t="shared" si="16"/>
        <v>55</v>
      </c>
      <c r="E372" s="264"/>
      <c r="F372" s="263"/>
      <c r="G372" s="263"/>
      <c r="H372" s="265"/>
      <c r="I372" s="260"/>
      <c r="J372" s="260"/>
      <c r="K372" s="260"/>
      <c r="L372" s="260"/>
      <c r="M372" s="260"/>
      <c r="N372" s="260"/>
      <c r="O372" s="260"/>
      <c r="P372" s="260"/>
      <c r="Q372" s="260"/>
      <c r="R372" s="260"/>
      <c r="S372" s="260"/>
      <c r="T372" s="260"/>
      <c r="U372" s="260"/>
      <c r="V372" s="260"/>
      <c r="W372" s="260"/>
      <c r="X372" s="260"/>
      <c r="Y372" s="260"/>
      <c r="Z372" s="260"/>
    </row>
    <row r="373" spans="1:26" ht="15.75">
      <c r="A373" s="269" t="s">
        <v>1338</v>
      </c>
      <c r="B373" s="269" t="s">
        <v>1878</v>
      </c>
      <c r="C373" s="270">
        <v>400</v>
      </c>
      <c r="D373" s="270">
        <f t="shared" si="16"/>
        <v>67.666666666666671</v>
      </c>
      <c r="E373" s="264"/>
      <c r="F373" s="263"/>
      <c r="G373" s="263"/>
      <c r="H373" s="265"/>
      <c r="I373" s="260"/>
      <c r="J373" s="260"/>
      <c r="K373" s="260"/>
      <c r="L373" s="260"/>
      <c r="M373" s="260"/>
      <c r="N373" s="260"/>
      <c r="O373" s="260"/>
      <c r="P373" s="260"/>
      <c r="Q373" s="260"/>
      <c r="R373" s="260"/>
      <c r="S373" s="260"/>
      <c r="T373" s="260"/>
      <c r="U373" s="260"/>
      <c r="V373" s="260"/>
      <c r="W373" s="260"/>
      <c r="X373" s="260"/>
      <c r="Y373" s="260"/>
      <c r="Z373" s="260"/>
    </row>
    <row r="374" spans="1:26" ht="15.75">
      <c r="A374" s="269" t="s">
        <v>1338</v>
      </c>
      <c r="B374" s="269" t="s">
        <v>1423</v>
      </c>
      <c r="C374" s="270">
        <v>144</v>
      </c>
      <c r="D374" s="270">
        <f t="shared" ref="D374:D376" si="17">(C374/12)+1</f>
        <v>13</v>
      </c>
      <c r="E374" s="264"/>
      <c r="F374" s="263"/>
      <c r="G374" s="263"/>
      <c r="H374" s="265"/>
      <c r="I374" s="260"/>
      <c r="J374" s="260"/>
      <c r="K374" s="260"/>
      <c r="L374" s="260"/>
      <c r="M374" s="260"/>
      <c r="N374" s="260"/>
      <c r="O374" s="260"/>
      <c r="P374" s="260"/>
      <c r="Q374" s="260"/>
      <c r="R374" s="260"/>
      <c r="S374" s="260"/>
      <c r="T374" s="260"/>
      <c r="U374" s="260"/>
      <c r="V374" s="260"/>
      <c r="W374" s="260"/>
      <c r="X374" s="260"/>
      <c r="Y374" s="260"/>
      <c r="Z374" s="260"/>
    </row>
    <row r="375" spans="1:26" ht="15.75">
      <c r="A375" s="269" t="s">
        <v>1338</v>
      </c>
      <c r="B375" s="269" t="s">
        <v>1657</v>
      </c>
      <c r="C375" s="270">
        <v>215</v>
      </c>
      <c r="D375" s="270">
        <f t="shared" si="17"/>
        <v>18.916666666666668</v>
      </c>
      <c r="E375" s="264"/>
      <c r="F375" s="263"/>
      <c r="G375" s="263"/>
      <c r="H375" s="265"/>
      <c r="I375" s="260"/>
      <c r="J375" s="260"/>
      <c r="K375" s="260"/>
      <c r="L375" s="260"/>
      <c r="M375" s="260"/>
      <c r="N375" s="260"/>
      <c r="O375" s="260"/>
      <c r="P375" s="260"/>
      <c r="Q375" s="260"/>
      <c r="R375" s="260"/>
      <c r="S375" s="260"/>
      <c r="T375" s="260"/>
      <c r="U375" s="260"/>
      <c r="V375" s="260"/>
      <c r="W375" s="260"/>
      <c r="X375" s="260"/>
      <c r="Y375" s="260"/>
      <c r="Z375" s="260"/>
    </row>
    <row r="376" spans="1:26" ht="15.75">
      <c r="A376" s="269" t="s">
        <v>1338</v>
      </c>
      <c r="B376" s="269" t="s">
        <v>1879</v>
      </c>
      <c r="C376" s="270">
        <v>215</v>
      </c>
      <c r="D376" s="270">
        <f t="shared" si="17"/>
        <v>18.916666666666668</v>
      </c>
      <c r="E376" s="264"/>
      <c r="F376" s="263"/>
      <c r="G376" s="263"/>
      <c r="H376" s="265"/>
      <c r="I376" s="260"/>
      <c r="J376" s="260"/>
      <c r="K376" s="260"/>
      <c r="L376" s="260"/>
      <c r="M376" s="260"/>
      <c r="N376" s="260"/>
      <c r="O376" s="260"/>
      <c r="P376" s="260"/>
      <c r="Q376" s="260"/>
      <c r="R376" s="260"/>
      <c r="S376" s="260"/>
      <c r="T376" s="260"/>
      <c r="U376" s="260"/>
      <c r="V376" s="260"/>
      <c r="W376" s="260"/>
      <c r="X376" s="260"/>
      <c r="Y376" s="260"/>
      <c r="Z376" s="260"/>
    </row>
    <row r="377" spans="1:26" ht="15.75">
      <c r="A377" s="269" t="s">
        <v>1338</v>
      </c>
      <c r="B377" s="269" t="s">
        <v>1658</v>
      </c>
      <c r="C377" s="270">
        <v>252</v>
      </c>
      <c r="D377" s="270">
        <f t="shared" ref="D377:D379" si="18">(C377/6)+1</f>
        <v>43</v>
      </c>
      <c r="E377" s="264"/>
      <c r="F377" s="263"/>
      <c r="G377" s="263"/>
      <c r="H377" s="265"/>
      <c r="I377" s="260"/>
      <c r="J377" s="260"/>
      <c r="K377" s="260"/>
      <c r="L377" s="260"/>
      <c r="M377" s="260"/>
      <c r="N377" s="260"/>
      <c r="O377" s="260"/>
      <c r="P377" s="260"/>
      <c r="Q377" s="260"/>
      <c r="R377" s="260"/>
      <c r="S377" s="260"/>
      <c r="T377" s="260"/>
      <c r="U377" s="260"/>
      <c r="V377" s="260"/>
      <c r="W377" s="260"/>
      <c r="X377" s="260"/>
      <c r="Y377" s="260"/>
      <c r="Z377" s="260"/>
    </row>
    <row r="378" spans="1:26" ht="15.75">
      <c r="A378" s="269" t="s">
        <v>1338</v>
      </c>
      <c r="B378" s="269" t="s">
        <v>1880</v>
      </c>
      <c r="C378" s="270">
        <v>300</v>
      </c>
      <c r="D378" s="270">
        <f t="shared" si="18"/>
        <v>51</v>
      </c>
      <c r="E378" s="264"/>
      <c r="F378" s="263"/>
      <c r="G378" s="263"/>
      <c r="H378" s="265"/>
      <c r="I378" s="260"/>
      <c r="J378" s="260"/>
      <c r="K378" s="260"/>
      <c r="L378" s="260"/>
      <c r="M378" s="260"/>
      <c r="N378" s="260"/>
      <c r="O378" s="260"/>
      <c r="P378" s="260"/>
      <c r="Q378" s="260"/>
      <c r="R378" s="260"/>
      <c r="S378" s="260"/>
      <c r="T378" s="260"/>
      <c r="U378" s="260"/>
      <c r="V378" s="260"/>
      <c r="W378" s="260"/>
      <c r="X378" s="260"/>
      <c r="Y378" s="260"/>
      <c r="Z378" s="260"/>
    </row>
    <row r="379" spans="1:26" ht="15.75">
      <c r="A379" s="269" t="s">
        <v>1338</v>
      </c>
      <c r="B379" s="269" t="s">
        <v>1341</v>
      </c>
      <c r="C379" s="270">
        <v>480</v>
      </c>
      <c r="D379" s="270">
        <f t="shared" si="18"/>
        <v>81</v>
      </c>
      <c r="E379" s="264"/>
      <c r="F379" s="263"/>
      <c r="G379" s="263"/>
      <c r="H379" s="265"/>
      <c r="I379" s="260"/>
      <c r="J379" s="260"/>
      <c r="K379" s="260"/>
      <c r="L379" s="260"/>
      <c r="M379" s="260"/>
      <c r="N379" s="260"/>
      <c r="O379" s="260"/>
      <c r="P379" s="260"/>
      <c r="Q379" s="260"/>
      <c r="R379" s="260"/>
      <c r="S379" s="260"/>
      <c r="T379" s="260"/>
      <c r="U379" s="260"/>
      <c r="V379" s="260"/>
      <c r="W379" s="260"/>
      <c r="X379" s="260"/>
      <c r="Y379" s="260"/>
      <c r="Z379" s="260"/>
    </row>
    <row r="380" spans="1:26" ht="15.75">
      <c r="A380" s="263"/>
      <c r="B380" s="263"/>
      <c r="C380" s="263"/>
      <c r="D380" s="263"/>
      <c r="E380" s="264"/>
      <c r="F380" s="263"/>
      <c r="G380" s="263"/>
      <c r="H380" s="265"/>
      <c r="I380" s="260"/>
      <c r="J380" s="260"/>
      <c r="K380" s="260"/>
      <c r="L380" s="260"/>
      <c r="M380" s="260"/>
      <c r="N380" s="260"/>
      <c r="O380" s="260"/>
      <c r="P380" s="260"/>
      <c r="Q380" s="260"/>
      <c r="R380" s="260"/>
      <c r="S380" s="260"/>
      <c r="T380" s="260"/>
      <c r="U380" s="260"/>
      <c r="V380" s="260"/>
      <c r="W380" s="260"/>
      <c r="X380" s="260"/>
      <c r="Y380" s="260"/>
      <c r="Z380" s="260"/>
    </row>
    <row r="381" spans="1:26" ht="15.75">
      <c r="A381" s="263"/>
      <c r="B381" s="263"/>
      <c r="C381" s="263"/>
      <c r="D381" s="263"/>
      <c r="E381" s="264"/>
      <c r="F381" s="263"/>
      <c r="G381" s="263"/>
      <c r="H381" s="265"/>
      <c r="I381" s="260"/>
      <c r="J381" s="260"/>
      <c r="K381" s="260"/>
      <c r="L381" s="260"/>
      <c r="M381" s="260"/>
      <c r="N381" s="260"/>
      <c r="O381" s="260"/>
      <c r="P381" s="260"/>
      <c r="Q381" s="260"/>
      <c r="R381" s="260"/>
      <c r="S381" s="260"/>
      <c r="T381" s="260"/>
      <c r="U381" s="260"/>
      <c r="V381" s="260"/>
      <c r="W381" s="260"/>
      <c r="X381" s="260"/>
      <c r="Y381" s="260"/>
      <c r="Z381" s="260"/>
    </row>
    <row r="382" spans="1:26" ht="15.75">
      <c r="A382" s="263"/>
      <c r="B382" s="263"/>
      <c r="C382" s="263"/>
      <c r="D382" s="263"/>
      <c r="E382" s="264"/>
      <c r="F382" s="263"/>
      <c r="G382" s="263"/>
      <c r="H382" s="265"/>
      <c r="I382" s="260"/>
      <c r="J382" s="260"/>
      <c r="K382" s="260"/>
      <c r="L382" s="260"/>
      <c r="M382" s="260"/>
      <c r="N382" s="260"/>
      <c r="O382" s="260"/>
      <c r="P382" s="260"/>
      <c r="Q382" s="260"/>
      <c r="R382" s="260"/>
      <c r="S382" s="260"/>
      <c r="T382" s="260"/>
      <c r="U382" s="260"/>
      <c r="V382" s="260"/>
      <c r="W382" s="260"/>
      <c r="X382" s="260"/>
      <c r="Y382" s="260"/>
      <c r="Z382" s="260"/>
    </row>
    <row r="383" spans="1:26" ht="15.75">
      <c r="A383" s="263"/>
      <c r="B383" s="263"/>
      <c r="C383" s="263"/>
      <c r="D383" s="263"/>
      <c r="E383" s="264"/>
      <c r="F383" s="263"/>
      <c r="G383" s="263"/>
      <c r="H383" s="265"/>
      <c r="I383" s="260"/>
      <c r="J383" s="260"/>
      <c r="K383" s="260"/>
      <c r="L383" s="260"/>
      <c r="M383" s="260"/>
      <c r="N383" s="260"/>
      <c r="O383" s="260"/>
      <c r="P383" s="260"/>
      <c r="Q383" s="260"/>
      <c r="R383" s="260"/>
      <c r="S383" s="260"/>
      <c r="T383" s="260"/>
      <c r="U383" s="260"/>
      <c r="V383" s="260"/>
      <c r="W383" s="260"/>
      <c r="X383" s="260"/>
      <c r="Y383" s="260"/>
      <c r="Z383" s="260"/>
    </row>
    <row r="384" spans="1:26" ht="15.75">
      <c r="A384" s="263"/>
      <c r="B384" s="263"/>
      <c r="C384" s="263"/>
      <c r="D384" s="263"/>
      <c r="E384" s="264"/>
      <c r="F384" s="263"/>
      <c r="G384" s="263"/>
      <c r="H384" s="265"/>
      <c r="I384" s="260"/>
      <c r="J384" s="260"/>
      <c r="K384" s="260"/>
      <c r="L384" s="260"/>
      <c r="M384" s="260"/>
      <c r="N384" s="260"/>
      <c r="O384" s="260"/>
      <c r="P384" s="260"/>
      <c r="Q384" s="260"/>
      <c r="R384" s="260"/>
      <c r="S384" s="260"/>
      <c r="T384" s="260"/>
      <c r="U384" s="260"/>
      <c r="V384" s="260"/>
      <c r="W384" s="260"/>
      <c r="X384" s="260"/>
      <c r="Y384" s="260"/>
      <c r="Z384" s="260"/>
    </row>
    <row r="385" spans="1:26" ht="15.75">
      <c r="A385" s="263"/>
      <c r="B385" s="263"/>
      <c r="C385" s="263"/>
      <c r="D385" s="263"/>
      <c r="E385" s="264"/>
      <c r="F385" s="263"/>
      <c r="G385" s="263"/>
      <c r="H385" s="265"/>
      <c r="I385" s="260"/>
      <c r="J385" s="260"/>
      <c r="K385" s="260"/>
      <c r="L385" s="260"/>
      <c r="M385" s="260"/>
      <c r="N385" s="260"/>
      <c r="O385" s="260"/>
      <c r="P385" s="260"/>
      <c r="Q385" s="260"/>
      <c r="R385" s="260"/>
      <c r="S385" s="260"/>
      <c r="T385" s="260"/>
      <c r="U385" s="260"/>
      <c r="V385" s="260"/>
      <c r="W385" s="260"/>
      <c r="X385" s="260"/>
      <c r="Y385" s="260"/>
      <c r="Z385" s="260"/>
    </row>
    <row r="386" spans="1:26" ht="15.75">
      <c r="A386" s="263"/>
      <c r="B386" s="263"/>
      <c r="C386" s="263"/>
      <c r="D386" s="263"/>
      <c r="E386" s="264"/>
      <c r="F386" s="263"/>
      <c r="G386" s="263"/>
      <c r="H386" s="265"/>
      <c r="I386" s="260"/>
      <c r="J386" s="260"/>
      <c r="K386" s="260"/>
      <c r="L386" s="260"/>
      <c r="M386" s="260"/>
      <c r="N386" s="260"/>
      <c r="O386" s="260"/>
      <c r="P386" s="260"/>
      <c r="Q386" s="260"/>
      <c r="R386" s="260"/>
      <c r="S386" s="260"/>
      <c r="T386" s="260"/>
      <c r="U386" s="260"/>
      <c r="V386" s="260"/>
      <c r="W386" s="260"/>
      <c r="X386" s="260"/>
      <c r="Y386" s="260"/>
      <c r="Z386" s="260"/>
    </row>
    <row r="387" spans="1:26" ht="15.75">
      <c r="A387" s="263"/>
      <c r="B387" s="263"/>
      <c r="C387" s="263"/>
      <c r="D387" s="263"/>
      <c r="E387" s="264"/>
      <c r="F387" s="263"/>
      <c r="G387" s="263"/>
      <c r="H387" s="265"/>
      <c r="I387" s="260"/>
      <c r="J387" s="260"/>
      <c r="K387" s="260"/>
      <c r="L387" s="260"/>
      <c r="M387" s="260"/>
      <c r="N387" s="260"/>
      <c r="O387" s="260"/>
      <c r="P387" s="260"/>
      <c r="Q387" s="260"/>
      <c r="R387" s="260"/>
      <c r="S387" s="260"/>
      <c r="T387" s="260"/>
      <c r="U387" s="260"/>
      <c r="V387" s="260"/>
      <c r="W387" s="260"/>
      <c r="X387" s="260"/>
      <c r="Y387" s="260"/>
      <c r="Z387" s="260"/>
    </row>
    <row r="388" spans="1:26" ht="15.75">
      <c r="A388" s="263"/>
      <c r="B388" s="263"/>
      <c r="C388" s="263"/>
      <c r="D388" s="263"/>
      <c r="E388" s="264"/>
      <c r="F388" s="263"/>
      <c r="G388" s="263"/>
      <c r="H388" s="265"/>
      <c r="I388" s="260"/>
      <c r="J388" s="260"/>
      <c r="K388" s="260"/>
      <c r="L388" s="260"/>
      <c r="M388" s="260"/>
      <c r="N388" s="260"/>
      <c r="O388" s="260"/>
      <c r="P388" s="260"/>
      <c r="Q388" s="260"/>
      <c r="R388" s="260"/>
      <c r="S388" s="260"/>
      <c r="T388" s="260"/>
      <c r="U388" s="260"/>
      <c r="V388" s="260"/>
      <c r="W388" s="260"/>
      <c r="X388" s="260"/>
      <c r="Y388" s="260"/>
      <c r="Z388" s="260"/>
    </row>
    <row r="389" spans="1:26" ht="15.75">
      <c r="A389" s="263"/>
      <c r="B389" s="263"/>
      <c r="C389" s="263"/>
      <c r="D389" s="263"/>
      <c r="E389" s="264"/>
      <c r="F389" s="263"/>
      <c r="G389" s="263"/>
      <c r="H389" s="265"/>
      <c r="I389" s="260"/>
      <c r="J389" s="260"/>
      <c r="K389" s="260"/>
      <c r="L389" s="260"/>
      <c r="M389" s="260"/>
      <c r="N389" s="260"/>
      <c r="O389" s="260"/>
      <c r="P389" s="260"/>
      <c r="Q389" s="260"/>
      <c r="R389" s="260"/>
      <c r="S389" s="260"/>
      <c r="T389" s="260"/>
      <c r="U389" s="260"/>
      <c r="V389" s="260"/>
      <c r="W389" s="260"/>
      <c r="X389" s="260"/>
      <c r="Y389" s="260"/>
      <c r="Z389" s="260"/>
    </row>
    <row r="390" spans="1:26" ht="15.75">
      <c r="A390" s="263"/>
      <c r="B390" s="263"/>
      <c r="C390" s="263"/>
      <c r="D390" s="263"/>
      <c r="E390" s="264"/>
      <c r="F390" s="263"/>
      <c r="G390" s="263"/>
      <c r="H390" s="265"/>
      <c r="I390" s="260"/>
      <c r="J390" s="260"/>
      <c r="K390" s="260"/>
      <c r="L390" s="260"/>
      <c r="M390" s="260"/>
      <c r="N390" s="260"/>
      <c r="O390" s="260"/>
      <c r="P390" s="260"/>
      <c r="Q390" s="260"/>
      <c r="R390" s="260"/>
      <c r="S390" s="260"/>
      <c r="T390" s="260"/>
      <c r="U390" s="260"/>
      <c r="V390" s="260"/>
      <c r="W390" s="260"/>
      <c r="X390" s="260"/>
      <c r="Y390" s="260"/>
      <c r="Z390" s="260"/>
    </row>
    <row r="391" spans="1:26" ht="15.75">
      <c r="A391" s="263"/>
      <c r="B391" s="263"/>
      <c r="C391" s="263"/>
      <c r="D391" s="263"/>
      <c r="E391" s="264"/>
      <c r="F391" s="263"/>
      <c r="G391" s="263"/>
      <c r="H391" s="265"/>
      <c r="I391" s="260"/>
      <c r="J391" s="260"/>
      <c r="K391" s="260"/>
      <c r="L391" s="260"/>
      <c r="M391" s="260"/>
      <c r="N391" s="260"/>
      <c r="O391" s="260"/>
      <c r="P391" s="260"/>
      <c r="Q391" s="260"/>
      <c r="R391" s="260"/>
      <c r="S391" s="260"/>
      <c r="T391" s="260"/>
      <c r="U391" s="260"/>
      <c r="V391" s="260"/>
      <c r="W391" s="260"/>
      <c r="X391" s="260"/>
      <c r="Y391" s="260"/>
      <c r="Z391" s="260"/>
    </row>
    <row r="392" spans="1:26" ht="15.75">
      <c r="A392" s="263"/>
      <c r="B392" s="263"/>
      <c r="C392" s="263"/>
      <c r="D392" s="263"/>
      <c r="E392" s="264"/>
      <c r="F392" s="263"/>
      <c r="G392" s="263"/>
      <c r="H392" s="265"/>
      <c r="I392" s="260"/>
      <c r="J392" s="260"/>
      <c r="K392" s="260"/>
      <c r="L392" s="260"/>
      <c r="M392" s="260"/>
      <c r="N392" s="260"/>
      <c r="O392" s="260"/>
      <c r="P392" s="260"/>
      <c r="Q392" s="260"/>
      <c r="R392" s="260"/>
      <c r="S392" s="260"/>
      <c r="T392" s="260"/>
      <c r="U392" s="260"/>
      <c r="V392" s="260"/>
      <c r="W392" s="260"/>
      <c r="X392" s="260"/>
      <c r="Y392" s="260"/>
      <c r="Z392" s="260"/>
    </row>
    <row r="393" spans="1:26" ht="15.75">
      <c r="A393" s="263"/>
      <c r="B393" s="263"/>
      <c r="C393" s="263"/>
      <c r="D393" s="263"/>
      <c r="E393" s="264"/>
      <c r="F393" s="263"/>
      <c r="G393" s="263"/>
      <c r="H393" s="265"/>
      <c r="I393" s="260"/>
      <c r="J393" s="260"/>
      <c r="K393" s="260"/>
      <c r="L393" s="260"/>
      <c r="M393" s="260"/>
      <c r="N393" s="260"/>
      <c r="O393" s="260"/>
      <c r="P393" s="260"/>
      <c r="Q393" s="260"/>
      <c r="R393" s="260"/>
      <c r="S393" s="260"/>
      <c r="T393" s="260"/>
      <c r="U393" s="260"/>
      <c r="V393" s="260"/>
      <c r="W393" s="260"/>
      <c r="X393" s="260"/>
      <c r="Y393" s="260"/>
      <c r="Z393" s="260"/>
    </row>
    <row r="394" spans="1:26" ht="15.75">
      <c r="A394" s="263"/>
      <c r="B394" s="263"/>
      <c r="C394" s="263"/>
      <c r="D394" s="263"/>
      <c r="E394" s="264"/>
      <c r="F394" s="263"/>
      <c r="G394" s="263"/>
      <c r="H394" s="265"/>
      <c r="I394" s="260"/>
      <c r="J394" s="260"/>
      <c r="K394" s="260"/>
      <c r="L394" s="260"/>
      <c r="M394" s="260"/>
      <c r="N394" s="260"/>
      <c r="O394" s="260"/>
      <c r="P394" s="260"/>
      <c r="Q394" s="260"/>
      <c r="R394" s="260"/>
      <c r="S394" s="260"/>
      <c r="T394" s="260"/>
      <c r="U394" s="260"/>
      <c r="V394" s="260"/>
      <c r="W394" s="260"/>
      <c r="X394" s="260"/>
      <c r="Y394" s="260"/>
      <c r="Z394" s="260"/>
    </row>
    <row r="395" spans="1:26" ht="15.75">
      <c r="A395" s="263"/>
      <c r="B395" s="263"/>
      <c r="C395" s="263"/>
      <c r="D395" s="263"/>
      <c r="E395" s="264"/>
      <c r="F395" s="263"/>
      <c r="G395" s="263"/>
      <c r="H395" s="265"/>
      <c r="I395" s="260"/>
      <c r="J395" s="260"/>
      <c r="K395" s="260"/>
      <c r="L395" s="260"/>
      <c r="M395" s="260"/>
      <c r="N395" s="260"/>
      <c r="O395" s="260"/>
      <c r="P395" s="260"/>
      <c r="Q395" s="260"/>
      <c r="R395" s="260"/>
      <c r="S395" s="260"/>
      <c r="T395" s="260"/>
      <c r="U395" s="260"/>
      <c r="V395" s="260"/>
      <c r="W395" s="260"/>
      <c r="X395" s="260"/>
      <c r="Y395" s="260"/>
      <c r="Z395" s="260"/>
    </row>
    <row r="396" spans="1:26" ht="15.75">
      <c r="A396" s="263"/>
      <c r="B396" s="263"/>
      <c r="C396" s="263"/>
      <c r="D396" s="263"/>
      <c r="E396" s="264"/>
      <c r="F396" s="263"/>
      <c r="G396" s="263"/>
      <c r="H396" s="265"/>
      <c r="I396" s="260"/>
      <c r="J396" s="260"/>
      <c r="K396" s="260"/>
      <c r="L396" s="260"/>
      <c r="M396" s="260"/>
      <c r="N396" s="260"/>
      <c r="O396" s="260"/>
      <c r="P396" s="260"/>
      <c r="Q396" s="260"/>
      <c r="R396" s="260"/>
      <c r="S396" s="260"/>
      <c r="T396" s="260"/>
      <c r="U396" s="260"/>
      <c r="V396" s="260"/>
      <c r="W396" s="260"/>
      <c r="X396" s="260"/>
      <c r="Y396" s="260"/>
      <c r="Z396" s="260"/>
    </row>
    <row r="397" spans="1:26" ht="15.75">
      <c r="A397" s="263"/>
      <c r="B397" s="263"/>
      <c r="C397" s="263"/>
      <c r="D397" s="263"/>
      <c r="E397" s="264"/>
      <c r="F397" s="263"/>
      <c r="G397" s="263"/>
      <c r="H397" s="265"/>
      <c r="I397" s="260"/>
      <c r="J397" s="260"/>
      <c r="K397" s="260"/>
      <c r="L397" s="260"/>
      <c r="M397" s="260"/>
      <c r="N397" s="260"/>
      <c r="O397" s="260"/>
      <c r="P397" s="260"/>
      <c r="Q397" s="260"/>
      <c r="R397" s="260"/>
      <c r="S397" s="260"/>
      <c r="T397" s="260"/>
      <c r="U397" s="260"/>
      <c r="V397" s="260"/>
      <c r="W397" s="260"/>
      <c r="X397" s="260"/>
      <c r="Y397" s="260"/>
      <c r="Z397" s="260"/>
    </row>
    <row r="398" spans="1:26" ht="15.75">
      <c r="A398" s="263"/>
      <c r="B398" s="263"/>
      <c r="C398" s="263"/>
      <c r="D398" s="263"/>
      <c r="E398" s="264"/>
      <c r="F398" s="263"/>
      <c r="G398" s="263"/>
      <c r="H398" s="265"/>
      <c r="I398" s="260"/>
      <c r="J398" s="260"/>
      <c r="K398" s="260"/>
      <c r="L398" s="260"/>
      <c r="M398" s="260"/>
      <c r="N398" s="260"/>
      <c r="O398" s="260"/>
      <c r="P398" s="260"/>
      <c r="Q398" s="260"/>
      <c r="R398" s="260"/>
      <c r="S398" s="260"/>
      <c r="T398" s="260"/>
      <c r="U398" s="260"/>
      <c r="V398" s="260"/>
      <c r="W398" s="260"/>
      <c r="X398" s="260"/>
      <c r="Y398" s="260"/>
      <c r="Z398" s="260"/>
    </row>
    <row r="399" spans="1:26" ht="15.75">
      <c r="A399" s="263"/>
      <c r="B399" s="263"/>
      <c r="C399" s="263"/>
      <c r="D399" s="263"/>
      <c r="E399" s="264"/>
      <c r="F399" s="263"/>
      <c r="G399" s="263"/>
      <c r="H399" s="265"/>
      <c r="I399" s="260"/>
      <c r="J399" s="260"/>
      <c r="K399" s="260"/>
      <c r="L399" s="260"/>
      <c r="M399" s="260"/>
      <c r="N399" s="260"/>
      <c r="O399" s="260"/>
      <c r="P399" s="260"/>
      <c r="Q399" s="260"/>
      <c r="R399" s="260"/>
      <c r="S399" s="260"/>
      <c r="T399" s="260"/>
      <c r="U399" s="260"/>
      <c r="V399" s="260"/>
      <c r="W399" s="260"/>
      <c r="X399" s="260"/>
      <c r="Y399" s="260"/>
      <c r="Z399" s="260"/>
    </row>
    <row r="400" spans="1:26" ht="15.75">
      <c r="A400" s="263"/>
      <c r="B400" s="263"/>
      <c r="C400" s="263"/>
      <c r="D400" s="263"/>
      <c r="E400" s="264"/>
      <c r="F400" s="263"/>
      <c r="G400" s="263"/>
      <c r="H400" s="265"/>
      <c r="I400" s="260"/>
      <c r="J400" s="260"/>
      <c r="K400" s="260"/>
      <c r="L400" s="260"/>
      <c r="M400" s="260"/>
      <c r="N400" s="260"/>
      <c r="O400" s="260"/>
      <c r="P400" s="260"/>
      <c r="Q400" s="260"/>
      <c r="R400" s="260"/>
      <c r="S400" s="260"/>
      <c r="T400" s="260"/>
      <c r="U400" s="260"/>
      <c r="V400" s="260"/>
      <c r="W400" s="260"/>
      <c r="X400" s="260"/>
      <c r="Y400" s="260"/>
      <c r="Z400" s="260"/>
    </row>
    <row r="401" spans="1:26" ht="15.75">
      <c r="A401" s="263"/>
      <c r="B401" s="263"/>
      <c r="C401" s="263"/>
      <c r="D401" s="263"/>
      <c r="E401" s="264"/>
      <c r="F401" s="263"/>
      <c r="G401" s="263"/>
      <c r="H401" s="265"/>
      <c r="I401" s="260"/>
      <c r="J401" s="260"/>
      <c r="K401" s="260"/>
      <c r="L401" s="260"/>
      <c r="M401" s="260"/>
      <c r="N401" s="260"/>
      <c r="O401" s="260"/>
      <c r="P401" s="260"/>
      <c r="Q401" s="260"/>
      <c r="R401" s="260"/>
      <c r="S401" s="260"/>
      <c r="T401" s="260"/>
      <c r="U401" s="260"/>
      <c r="V401" s="260"/>
      <c r="W401" s="260"/>
      <c r="X401" s="260"/>
      <c r="Y401" s="260"/>
      <c r="Z401" s="260"/>
    </row>
    <row r="402" spans="1:26" ht="15.75">
      <c r="A402" s="263"/>
      <c r="B402" s="263"/>
      <c r="C402" s="263"/>
      <c r="D402" s="263"/>
      <c r="E402" s="264"/>
      <c r="F402" s="263"/>
      <c r="G402" s="263"/>
      <c r="H402" s="265"/>
      <c r="I402" s="260"/>
      <c r="J402" s="260"/>
      <c r="K402" s="260"/>
      <c r="L402" s="260"/>
      <c r="M402" s="260"/>
      <c r="N402" s="260"/>
      <c r="O402" s="260"/>
      <c r="P402" s="260"/>
      <c r="Q402" s="260"/>
      <c r="R402" s="260"/>
      <c r="S402" s="260"/>
      <c r="T402" s="260"/>
      <c r="U402" s="260"/>
      <c r="V402" s="260"/>
      <c r="W402" s="260"/>
      <c r="X402" s="260"/>
      <c r="Y402" s="260"/>
      <c r="Z402" s="260"/>
    </row>
    <row r="403" spans="1:26" ht="15.75">
      <c r="A403" s="263"/>
      <c r="B403" s="263"/>
      <c r="C403" s="263"/>
      <c r="D403" s="263"/>
      <c r="E403" s="264"/>
      <c r="F403" s="263"/>
      <c r="G403" s="263"/>
      <c r="H403" s="265"/>
      <c r="I403" s="260"/>
      <c r="J403" s="260"/>
      <c r="K403" s="260"/>
      <c r="L403" s="260"/>
      <c r="M403" s="260"/>
      <c r="N403" s="260"/>
      <c r="O403" s="260"/>
      <c r="P403" s="260"/>
      <c r="Q403" s="260"/>
      <c r="R403" s="260"/>
      <c r="S403" s="260"/>
      <c r="T403" s="260"/>
      <c r="U403" s="260"/>
      <c r="V403" s="260"/>
      <c r="W403" s="260"/>
      <c r="X403" s="260"/>
      <c r="Y403" s="260"/>
      <c r="Z403" s="260"/>
    </row>
    <row r="404" spans="1:26" ht="15.75">
      <c r="A404" s="263"/>
      <c r="B404" s="263"/>
      <c r="C404" s="263"/>
      <c r="D404" s="263"/>
      <c r="E404" s="264"/>
      <c r="F404" s="263"/>
      <c r="G404" s="263"/>
      <c r="H404" s="265"/>
      <c r="I404" s="260"/>
      <c r="J404" s="260"/>
      <c r="K404" s="260"/>
      <c r="L404" s="260"/>
      <c r="M404" s="260"/>
      <c r="N404" s="260"/>
      <c r="O404" s="260"/>
      <c r="P404" s="260"/>
      <c r="Q404" s="260"/>
      <c r="R404" s="260"/>
      <c r="S404" s="260"/>
      <c r="T404" s="260"/>
      <c r="U404" s="260"/>
      <c r="V404" s="260"/>
      <c r="W404" s="260"/>
      <c r="X404" s="260"/>
      <c r="Y404" s="260"/>
      <c r="Z404" s="260"/>
    </row>
    <row r="405" spans="1:26" ht="15.75">
      <c r="A405" s="263"/>
      <c r="B405" s="263"/>
      <c r="C405" s="263"/>
      <c r="D405" s="263"/>
      <c r="E405" s="264"/>
      <c r="F405" s="263"/>
      <c r="G405" s="263"/>
      <c r="H405" s="265"/>
      <c r="I405" s="260"/>
      <c r="J405" s="260"/>
      <c r="K405" s="260"/>
      <c r="L405" s="260"/>
      <c r="M405" s="260"/>
      <c r="N405" s="260"/>
      <c r="O405" s="260"/>
      <c r="P405" s="260"/>
      <c r="Q405" s="260"/>
      <c r="R405" s="260"/>
      <c r="S405" s="260"/>
      <c r="T405" s="260"/>
      <c r="U405" s="260"/>
      <c r="V405" s="260"/>
      <c r="W405" s="260"/>
      <c r="X405" s="260"/>
      <c r="Y405" s="260"/>
      <c r="Z405" s="260"/>
    </row>
    <row r="406" spans="1:26" ht="15.75">
      <c r="A406" s="263"/>
      <c r="B406" s="263"/>
      <c r="C406" s="263"/>
      <c r="D406" s="263"/>
      <c r="E406" s="264"/>
      <c r="F406" s="263"/>
      <c r="G406" s="263"/>
      <c r="H406" s="265"/>
      <c r="I406" s="260"/>
      <c r="J406" s="260"/>
      <c r="K406" s="260"/>
      <c r="L406" s="260"/>
      <c r="M406" s="260"/>
      <c r="N406" s="260"/>
      <c r="O406" s="260"/>
      <c r="P406" s="260"/>
      <c r="Q406" s="260"/>
      <c r="R406" s="260"/>
      <c r="S406" s="260"/>
      <c r="T406" s="260"/>
      <c r="U406" s="260"/>
      <c r="V406" s="260"/>
      <c r="W406" s="260"/>
      <c r="X406" s="260"/>
      <c r="Y406" s="260"/>
      <c r="Z406" s="260"/>
    </row>
    <row r="407" spans="1:26" ht="15.75">
      <c r="A407" s="263"/>
      <c r="B407" s="263"/>
      <c r="C407" s="263"/>
      <c r="D407" s="263"/>
      <c r="E407" s="264"/>
      <c r="F407" s="263"/>
      <c r="G407" s="263"/>
      <c r="H407" s="265"/>
      <c r="I407" s="260"/>
      <c r="J407" s="260"/>
      <c r="K407" s="260"/>
      <c r="L407" s="260"/>
      <c r="M407" s="260"/>
      <c r="N407" s="260"/>
      <c r="O407" s="260"/>
      <c r="P407" s="260"/>
      <c r="Q407" s="260"/>
      <c r="R407" s="260"/>
      <c r="S407" s="260"/>
      <c r="T407" s="260"/>
      <c r="U407" s="260"/>
      <c r="V407" s="260"/>
      <c r="W407" s="260"/>
      <c r="X407" s="260"/>
      <c r="Y407" s="260"/>
      <c r="Z407" s="260"/>
    </row>
    <row r="408" spans="1:26" ht="15.75">
      <c r="A408" s="263"/>
      <c r="B408" s="263"/>
      <c r="C408" s="263"/>
      <c r="D408" s="263"/>
      <c r="E408" s="264"/>
      <c r="F408" s="263"/>
      <c r="G408" s="263"/>
      <c r="H408" s="265"/>
      <c r="I408" s="260"/>
      <c r="J408" s="260"/>
      <c r="K408" s="260"/>
      <c r="L408" s="260"/>
      <c r="M408" s="260"/>
      <c r="N408" s="260"/>
      <c r="O408" s="260"/>
      <c r="P408" s="260"/>
      <c r="Q408" s="260"/>
      <c r="R408" s="260"/>
      <c r="S408" s="260"/>
      <c r="T408" s="260"/>
      <c r="U408" s="260"/>
      <c r="V408" s="260"/>
      <c r="W408" s="260"/>
      <c r="X408" s="260"/>
      <c r="Y408" s="260"/>
      <c r="Z408" s="260"/>
    </row>
    <row r="409" spans="1:26" ht="15.75">
      <c r="A409" s="263"/>
      <c r="B409" s="263"/>
      <c r="C409" s="263"/>
      <c r="D409" s="263"/>
      <c r="E409" s="264"/>
      <c r="F409" s="263"/>
      <c r="G409" s="263"/>
      <c r="H409" s="265"/>
      <c r="I409" s="260"/>
      <c r="J409" s="260"/>
      <c r="K409" s="260"/>
      <c r="L409" s="260"/>
      <c r="M409" s="260"/>
      <c r="N409" s="260"/>
      <c r="O409" s="260"/>
      <c r="P409" s="260"/>
      <c r="Q409" s="260"/>
      <c r="R409" s="260"/>
      <c r="S409" s="260"/>
      <c r="T409" s="260"/>
      <c r="U409" s="260"/>
      <c r="V409" s="260"/>
      <c r="W409" s="260"/>
      <c r="X409" s="260"/>
      <c r="Y409" s="260"/>
      <c r="Z409" s="260"/>
    </row>
    <row r="410" spans="1:26" ht="15.75">
      <c r="A410" s="263"/>
      <c r="B410" s="263"/>
      <c r="C410" s="263"/>
      <c r="D410" s="263"/>
      <c r="E410" s="264"/>
      <c r="F410" s="263"/>
      <c r="G410" s="263"/>
      <c r="H410" s="265"/>
      <c r="I410" s="260"/>
      <c r="J410" s="260"/>
      <c r="K410" s="260"/>
      <c r="L410" s="260"/>
      <c r="M410" s="260"/>
      <c r="N410" s="260"/>
      <c r="O410" s="260"/>
      <c r="P410" s="260"/>
      <c r="Q410" s="260"/>
      <c r="R410" s="260"/>
      <c r="S410" s="260"/>
      <c r="T410" s="260"/>
      <c r="U410" s="260"/>
      <c r="V410" s="260"/>
      <c r="W410" s="260"/>
      <c r="X410" s="260"/>
      <c r="Y410" s="260"/>
      <c r="Z410" s="260"/>
    </row>
    <row r="411" spans="1:26" ht="15.75">
      <c r="A411" s="263"/>
      <c r="B411" s="263"/>
      <c r="C411" s="263"/>
      <c r="D411" s="263"/>
      <c r="E411" s="264"/>
      <c r="F411" s="263"/>
      <c r="G411" s="263"/>
      <c r="H411" s="265"/>
      <c r="I411" s="260"/>
      <c r="J411" s="260"/>
      <c r="K411" s="260"/>
      <c r="L411" s="260"/>
      <c r="M411" s="260"/>
      <c r="N411" s="260"/>
      <c r="O411" s="260"/>
      <c r="P411" s="260"/>
      <c r="Q411" s="260"/>
      <c r="R411" s="260"/>
      <c r="S411" s="260"/>
      <c r="T411" s="260"/>
      <c r="U411" s="260"/>
      <c r="V411" s="260"/>
      <c r="W411" s="260"/>
      <c r="X411" s="260"/>
      <c r="Y411" s="260"/>
      <c r="Z411" s="260"/>
    </row>
    <row r="412" spans="1:26" ht="15.75">
      <c r="A412" s="263"/>
      <c r="B412" s="263"/>
      <c r="C412" s="263"/>
      <c r="D412" s="263"/>
      <c r="E412" s="264"/>
      <c r="F412" s="263"/>
      <c r="G412" s="263"/>
      <c r="H412" s="265"/>
      <c r="I412" s="260"/>
      <c r="J412" s="260"/>
      <c r="K412" s="260"/>
      <c r="L412" s="260"/>
      <c r="M412" s="260"/>
      <c r="N412" s="260"/>
      <c r="O412" s="260"/>
      <c r="P412" s="260"/>
      <c r="Q412" s="260"/>
      <c r="R412" s="260"/>
      <c r="S412" s="260"/>
      <c r="T412" s="260"/>
      <c r="U412" s="260"/>
      <c r="V412" s="260"/>
      <c r="W412" s="260"/>
      <c r="X412" s="260"/>
      <c r="Y412" s="260"/>
      <c r="Z412" s="260"/>
    </row>
    <row r="413" spans="1:26" ht="15.75">
      <c r="A413" s="263"/>
      <c r="B413" s="263"/>
      <c r="C413" s="263"/>
      <c r="D413" s="263"/>
      <c r="E413" s="264"/>
      <c r="F413" s="263"/>
      <c r="G413" s="263"/>
      <c r="H413" s="265"/>
      <c r="I413" s="260"/>
      <c r="J413" s="260"/>
      <c r="K413" s="260"/>
      <c r="L413" s="260"/>
      <c r="M413" s="260"/>
      <c r="N413" s="260"/>
      <c r="O413" s="260"/>
      <c r="P413" s="260"/>
      <c r="Q413" s="260"/>
      <c r="R413" s="260"/>
      <c r="S413" s="260"/>
      <c r="T413" s="260"/>
      <c r="U413" s="260"/>
      <c r="V413" s="260"/>
      <c r="W413" s="260"/>
      <c r="X413" s="260"/>
      <c r="Y413" s="260"/>
      <c r="Z413" s="260"/>
    </row>
    <row r="414" spans="1:26" ht="15.75">
      <c r="A414" s="263"/>
      <c r="B414" s="263"/>
      <c r="C414" s="263"/>
      <c r="D414" s="263"/>
      <c r="E414" s="264"/>
      <c r="F414" s="263"/>
      <c r="G414" s="263"/>
      <c r="H414" s="265"/>
      <c r="I414" s="260"/>
      <c r="J414" s="260"/>
      <c r="K414" s="260"/>
      <c r="L414" s="260"/>
      <c r="M414" s="260"/>
      <c r="N414" s="260"/>
      <c r="O414" s="260"/>
      <c r="P414" s="260"/>
      <c r="Q414" s="260"/>
      <c r="R414" s="260"/>
      <c r="S414" s="260"/>
      <c r="T414" s="260"/>
      <c r="U414" s="260"/>
      <c r="V414" s="260"/>
      <c r="W414" s="260"/>
      <c r="X414" s="260"/>
      <c r="Y414" s="260"/>
      <c r="Z414" s="260"/>
    </row>
    <row r="415" spans="1:26" ht="15.75">
      <c r="A415" s="263"/>
      <c r="B415" s="263"/>
      <c r="C415" s="263"/>
      <c r="D415" s="263"/>
      <c r="E415" s="264"/>
      <c r="F415" s="263"/>
      <c r="G415" s="263"/>
      <c r="H415" s="265"/>
      <c r="I415" s="260"/>
      <c r="J415" s="260"/>
      <c r="K415" s="260"/>
      <c r="L415" s="260"/>
      <c r="M415" s="260"/>
      <c r="N415" s="260"/>
      <c r="O415" s="260"/>
      <c r="P415" s="260"/>
      <c r="Q415" s="260"/>
      <c r="R415" s="260"/>
      <c r="S415" s="260"/>
      <c r="T415" s="260"/>
      <c r="U415" s="260"/>
      <c r="V415" s="260"/>
      <c r="W415" s="260"/>
      <c r="X415" s="260"/>
      <c r="Y415" s="260"/>
      <c r="Z415" s="260"/>
    </row>
    <row r="416" spans="1:26" ht="15.75">
      <c r="A416" s="263"/>
      <c r="B416" s="263"/>
      <c r="C416" s="263"/>
      <c r="D416" s="263"/>
      <c r="E416" s="264"/>
      <c r="F416" s="263"/>
      <c r="G416" s="263"/>
      <c r="H416" s="265"/>
      <c r="I416" s="260"/>
      <c r="J416" s="260"/>
      <c r="K416" s="260"/>
      <c r="L416" s="260"/>
      <c r="M416" s="260"/>
      <c r="N416" s="260"/>
      <c r="O416" s="260"/>
      <c r="P416" s="260"/>
      <c r="Q416" s="260"/>
      <c r="R416" s="260"/>
      <c r="S416" s="260"/>
      <c r="T416" s="260"/>
      <c r="U416" s="260"/>
      <c r="V416" s="260"/>
      <c r="W416" s="260"/>
      <c r="X416" s="260"/>
      <c r="Y416" s="260"/>
      <c r="Z416" s="260"/>
    </row>
    <row r="417" spans="1:26" ht="15.75">
      <c r="A417" s="263"/>
      <c r="B417" s="263"/>
      <c r="C417" s="263"/>
      <c r="D417" s="263"/>
      <c r="E417" s="264"/>
      <c r="F417" s="263"/>
      <c r="G417" s="263"/>
      <c r="H417" s="265"/>
      <c r="I417" s="260"/>
      <c r="J417" s="260"/>
      <c r="K417" s="260"/>
      <c r="L417" s="260"/>
      <c r="M417" s="260"/>
      <c r="N417" s="260"/>
      <c r="O417" s="260"/>
      <c r="P417" s="260"/>
      <c r="Q417" s="260"/>
      <c r="R417" s="260"/>
      <c r="S417" s="260"/>
      <c r="T417" s="260"/>
      <c r="U417" s="260"/>
      <c r="V417" s="260"/>
      <c r="W417" s="260"/>
      <c r="X417" s="260"/>
      <c r="Y417" s="260"/>
      <c r="Z417" s="260"/>
    </row>
    <row r="418" spans="1:26" ht="15.75">
      <c r="A418" s="263"/>
      <c r="B418" s="263"/>
      <c r="C418" s="263"/>
      <c r="D418" s="263"/>
      <c r="E418" s="264"/>
      <c r="F418" s="263"/>
      <c r="G418" s="263"/>
      <c r="H418" s="265"/>
      <c r="I418" s="260"/>
      <c r="J418" s="260"/>
      <c r="K418" s="260"/>
      <c r="L418" s="260"/>
      <c r="M418" s="260"/>
      <c r="N418" s="260"/>
      <c r="O418" s="260"/>
      <c r="P418" s="260"/>
      <c r="Q418" s="260"/>
      <c r="R418" s="260"/>
      <c r="S418" s="260"/>
      <c r="T418" s="260"/>
      <c r="U418" s="260"/>
      <c r="V418" s="260"/>
      <c r="W418" s="260"/>
      <c r="X418" s="260"/>
      <c r="Y418" s="260"/>
      <c r="Z418" s="260"/>
    </row>
    <row r="419" spans="1:26" ht="15.75">
      <c r="A419" s="263"/>
      <c r="B419" s="263"/>
      <c r="C419" s="263"/>
      <c r="D419" s="263"/>
      <c r="E419" s="264"/>
      <c r="F419" s="263"/>
      <c r="G419" s="263"/>
      <c r="H419" s="265"/>
      <c r="I419" s="260"/>
      <c r="J419" s="260"/>
      <c r="K419" s="260"/>
      <c r="L419" s="260"/>
      <c r="M419" s="260"/>
      <c r="N419" s="260"/>
      <c r="O419" s="260"/>
      <c r="P419" s="260"/>
      <c r="Q419" s="260"/>
      <c r="R419" s="260"/>
      <c r="S419" s="260"/>
      <c r="T419" s="260"/>
      <c r="U419" s="260"/>
      <c r="V419" s="260"/>
      <c r="W419" s="260"/>
      <c r="X419" s="260"/>
      <c r="Y419" s="260"/>
      <c r="Z419" s="260"/>
    </row>
    <row r="420" spans="1:26" ht="15.75">
      <c r="A420" s="263"/>
      <c r="B420" s="263"/>
      <c r="C420" s="263"/>
      <c r="D420" s="263"/>
      <c r="E420" s="264"/>
      <c r="F420" s="263"/>
      <c r="G420" s="263"/>
      <c r="H420" s="265"/>
      <c r="I420" s="260"/>
      <c r="J420" s="260"/>
      <c r="K420" s="260"/>
      <c r="L420" s="260"/>
      <c r="M420" s="260"/>
      <c r="N420" s="260"/>
      <c r="O420" s="260"/>
      <c r="P420" s="260"/>
      <c r="Q420" s="260"/>
      <c r="R420" s="260"/>
      <c r="S420" s="260"/>
      <c r="T420" s="260"/>
      <c r="U420" s="260"/>
      <c r="V420" s="260"/>
      <c r="W420" s="260"/>
      <c r="X420" s="260"/>
      <c r="Y420" s="260"/>
      <c r="Z420" s="260"/>
    </row>
    <row r="421" spans="1:26" ht="15.75">
      <c r="A421" s="263"/>
      <c r="B421" s="263"/>
      <c r="C421" s="263"/>
      <c r="D421" s="263"/>
      <c r="E421" s="264"/>
      <c r="F421" s="263"/>
      <c r="G421" s="263"/>
      <c r="H421" s="265"/>
      <c r="I421" s="260"/>
      <c r="J421" s="260"/>
      <c r="K421" s="260"/>
      <c r="L421" s="260"/>
      <c r="M421" s="260"/>
      <c r="N421" s="260"/>
      <c r="O421" s="260"/>
      <c r="P421" s="260"/>
      <c r="Q421" s="260"/>
      <c r="R421" s="260"/>
      <c r="S421" s="260"/>
      <c r="T421" s="260"/>
      <c r="U421" s="260"/>
      <c r="V421" s="260"/>
      <c r="W421" s="260"/>
      <c r="X421" s="260"/>
      <c r="Y421" s="260"/>
      <c r="Z421" s="260"/>
    </row>
    <row r="422" spans="1:26" ht="15.75">
      <c r="A422" s="263"/>
      <c r="B422" s="263"/>
      <c r="C422" s="263"/>
      <c r="D422" s="263"/>
      <c r="E422" s="264"/>
      <c r="F422" s="263"/>
      <c r="G422" s="263"/>
      <c r="H422" s="265"/>
      <c r="I422" s="260"/>
      <c r="J422" s="260"/>
      <c r="K422" s="260"/>
      <c r="L422" s="260"/>
      <c r="M422" s="260"/>
      <c r="N422" s="260"/>
      <c r="O422" s="260"/>
      <c r="P422" s="260"/>
      <c r="Q422" s="260"/>
      <c r="R422" s="260"/>
      <c r="S422" s="260"/>
      <c r="T422" s="260"/>
      <c r="U422" s="260"/>
      <c r="V422" s="260"/>
      <c r="W422" s="260"/>
      <c r="X422" s="260"/>
      <c r="Y422" s="260"/>
      <c r="Z422" s="260"/>
    </row>
    <row r="423" spans="1:26" ht="15.75">
      <c r="A423" s="263"/>
      <c r="B423" s="263"/>
      <c r="C423" s="263"/>
      <c r="D423" s="263"/>
      <c r="E423" s="264"/>
      <c r="F423" s="263"/>
      <c r="G423" s="263"/>
      <c r="H423" s="265"/>
      <c r="I423" s="260"/>
      <c r="J423" s="260"/>
      <c r="K423" s="260"/>
      <c r="L423" s="260"/>
      <c r="M423" s="260"/>
      <c r="N423" s="260"/>
      <c r="O423" s="260"/>
      <c r="P423" s="260"/>
      <c r="Q423" s="260"/>
      <c r="R423" s="260"/>
      <c r="S423" s="260"/>
      <c r="T423" s="260"/>
      <c r="U423" s="260"/>
      <c r="V423" s="260"/>
      <c r="W423" s="260"/>
      <c r="X423" s="260"/>
      <c r="Y423" s="260"/>
      <c r="Z423" s="260"/>
    </row>
    <row r="424" spans="1:26" ht="15.75">
      <c r="A424" s="263"/>
      <c r="B424" s="263"/>
      <c r="C424" s="263"/>
      <c r="D424" s="263"/>
      <c r="E424" s="264"/>
      <c r="F424" s="263"/>
      <c r="G424" s="263"/>
      <c r="H424" s="265"/>
      <c r="I424" s="260"/>
      <c r="J424" s="260"/>
      <c r="K424" s="260"/>
      <c r="L424" s="260"/>
      <c r="M424" s="260"/>
      <c r="N424" s="260"/>
      <c r="O424" s="260"/>
      <c r="P424" s="260"/>
      <c r="Q424" s="260"/>
      <c r="R424" s="260"/>
      <c r="S424" s="260"/>
      <c r="T424" s="260"/>
      <c r="U424" s="260"/>
      <c r="V424" s="260"/>
      <c r="W424" s="260"/>
      <c r="X424" s="260"/>
      <c r="Y424" s="260"/>
      <c r="Z424" s="260"/>
    </row>
    <row r="425" spans="1:26" ht="15.75">
      <c r="A425" s="263"/>
      <c r="B425" s="263"/>
      <c r="C425" s="263"/>
      <c r="D425" s="263"/>
      <c r="E425" s="264"/>
      <c r="F425" s="263"/>
      <c r="G425" s="263"/>
      <c r="H425" s="265"/>
      <c r="I425" s="260"/>
      <c r="J425" s="260"/>
      <c r="K425" s="260"/>
      <c r="L425" s="260"/>
      <c r="M425" s="260"/>
      <c r="N425" s="260"/>
      <c r="O425" s="260"/>
      <c r="P425" s="260"/>
      <c r="Q425" s="260"/>
      <c r="R425" s="260"/>
      <c r="S425" s="260"/>
      <c r="T425" s="260"/>
      <c r="U425" s="260"/>
      <c r="V425" s="260"/>
      <c r="W425" s="260"/>
      <c r="X425" s="260"/>
      <c r="Y425" s="260"/>
      <c r="Z425" s="260"/>
    </row>
    <row r="426" spans="1:26" ht="15.75">
      <c r="A426" s="263"/>
      <c r="B426" s="263"/>
      <c r="C426" s="263"/>
      <c r="D426" s="263"/>
      <c r="E426" s="264"/>
      <c r="F426" s="263"/>
      <c r="G426" s="263"/>
      <c r="H426" s="265"/>
      <c r="I426" s="260"/>
      <c r="J426" s="260"/>
      <c r="K426" s="260"/>
      <c r="L426" s="260"/>
      <c r="M426" s="260"/>
      <c r="N426" s="260"/>
      <c r="O426" s="260"/>
      <c r="P426" s="260"/>
      <c r="Q426" s="260"/>
      <c r="R426" s="260"/>
      <c r="S426" s="260"/>
      <c r="T426" s="260"/>
      <c r="U426" s="260"/>
      <c r="V426" s="260"/>
      <c r="W426" s="260"/>
      <c r="X426" s="260"/>
      <c r="Y426" s="260"/>
      <c r="Z426" s="260"/>
    </row>
    <row r="427" spans="1:26" ht="15.75">
      <c r="A427" s="263"/>
      <c r="B427" s="263"/>
      <c r="C427" s="263"/>
      <c r="D427" s="263"/>
      <c r="E427" s="264"/>
      <c r="F427" s="263"/>
      <c r="G427" s="263"/>
      <c r="H427" s="265"/>
      <c r="I427" s="260"/>
      <c r="J427" s="260"/>
      <c r="K427" s="260"/>
      <c r="L427" s="260"/>
      <c r="M427" s="260"/>
      <c r="N427" s="260"/>
      <c r="O427" s="260"/>
      <c r="P427" s="260"/>
      <c r="Q427" s="260"/>
      <c r="R427" s="260"/>
      <c r="S427" s="260"/>
      <c r="T427" s="260"/>
      <c r="U427" s="260"/>
      <c r="V427" s="260"/>
      <c r="W427" s="260"/>
      <c r="X427" s="260"/>
      <c r="Y427" s="260"/>
      <c r="Z427" s="260"/>
    </row>
    <row r="428" spans="1:26" ht="15.75">
      <c r="A428" s="263"/>
      <c r="B428" s="263"/>
      <c r="C428" s="263"/>
      <c r="D428" s="263"/>
      <c r="E428" s="264"/>
      <c r="F428" s="263"/>
      <c r="G428" s="263"/>
      <c r="H428" s="265"/>
      <c r="I428" s="260"/>
      <c r="J428" s="260"/>
      <c r="K428" s="260"/>
      <c r="L428" s="260"/>
      <c r="M428" s="260"/>
      <c r="N428" s="260"/>
      <c r="O428" s="260"/>
      <c r="P428" s="260"/>
      <c r="Q428" s="260"/>
      <c r="R428" s="260"/>
      <c r="S428" s="260"/>
      <c r="T428" s="260"/>
      <c r="U428" s="260"/>
      <c r="V428" s="260"/>
      <c r="W428" s="260"/>
      <c r="X428" s="260"/>
      <c r="Y428" s="260"/>
      <c r="Z428" s="260"/>
    </row>
    <row r="429" spans="1:26" ht="15.75">
      <c r="A429" s="263"/>
      <c r="B429" s="263"/>
      <c r="C429" s="263"/>
      <c r="D429" s="263"/>
      <c r="E429" s="264"/>
      <c r="F429" s="263"/>
      <c r="G429" s="263"/>
      <c r="H429" s="265"/>
      <c r="I429" s="260"/>
      <c r="J429" s="260"/>
      <c r="K429" s="260"/>
      <c r="L429" s="260"/>
      <c r="M429" s="260"/>
      <c r="N429" s="260"/>
      <c r="O429" s="260"/>
      <c r="P429" s="260"/>
      <c r="Q429" s="260"/>
      <c r="R429" s="260"/>
      <c r="S429" s="260"/>
      <c r="T429" s="260"/>
      <c r="U429" s="260"/>
      <c r="V429" s="260"/>
      <c r="W429" s="260"/>
      <c r="X429" s="260"/>
      <c r="Y429" s="260"/>
      <c r="Z429" s="260"/>
    </row>
    <row r="430" spans="1:26" ht="15.75">
      <c r="A430" s="263"/>
      <c r="B430" s="263"/>
      <c r="C430" s="263"/>
      <c r="D430" s="263"/>
      <c r="E430" s="264"/>
      <c r="F430" s="263"/>
      <c r="G430" s="263"/>
      <c r="H430" s="265"/>
      <c r="I430" s="260"/>
      <c r="J430" s="260"/>
      <c r="K430" s="260"/>
      <c r="L430" s="260"/>
      <c r="M430" s="260"/>
      <c r="N430" s="260"/>
      <c r="O430" s="260"/>
      <c r="P430" s="260"/>
      <c r="Q430" s="260"/>
      <c r="R430" s="260"/>
      <c r="S430" s="260"/>
      <c r="T430" s="260"/>
      <c r="U430" s="260"/>
      <c r="V430" s="260"/>
      <c r="W430" s="260"/>
      <c r="X430" s="260"/>
      <c r="Y430" s="260"/>
      <c r="Z430" s="260"/>
    </row>
    <row r="431" spans="1:26" ht="15.75">
      <c r="A431" s="263"/>
      <c r="B431" s="263"/>
      <c r="C431" s="263"/>
      <c r="D431" s="263"/>
      <c r="E431" s="264"/>
      <c r="F431" s="263"/>
      <c r="G431" s="263"/>
      <c r="H431" s="265"/>
      <c r="I431" s="260"/>
      <c r="J431" s="260"/>
      <c r="K431" s="260"/>
      <c r="L431" s="260"/>
      <c r="M431" s="260"/>
      <c r="N431" s="260"/>
      <c r="O431" s="260"/>
      <c r="P431" s="260"/>
      <c r="Q431" s="260"/>
      <c r="R431" s="260"/>
      <c r="S431" s="260"/>
      <c r="T431" s="260"/>
      <c r="U431" s="260"/>
      <c r="V431" s="260"/>
      <c r="W431" s="260"/>
      <c r="X431" s="260"/>
      <c r="Y431" s="260"/>
      <c r="Z431" s="260"/>
    </row>
    <row r="432" spans="1:26" ht="15.75">
      <c r="A432" s="263"/>
      <c r="B432" s="263"/>
      <c r="C432" s="263"/>
      <c r="D432" s="263"/>
      <c r="E432" s="264"/>
      <c r="F432" s="263"/>
      <c r="G432" s="263"/>
      <c r="H432" s="265"/>
      <c r="I432" s="260"/>
      <c r="J432" s="260"/>
      <c r="K432" s="260"/>
      <c r="L432" s="260"/>
      <c r="M432" s="260"/>
      <c r="N432" s="260"/>
      <c r="O432" s="260"/>
      <c r="P432" s="260"/>
      <c r="Q432" s="260"/>
      <c r="R432" s="260"/>
      <c r="S432" s="260"/>
      <c r="T432" s="260"/>
      <c r="U432" s="260"/>
      <c r="V432" s="260"/>
      <c r="W432" s="260"/>
      <c r="X432" s="260"/>
      <c r="Y432" s="260"/>
      <c r="Z432" s="260"/>
    </row>
    <row r="433" spans="1:26" ht="15.75">
      <c r="A433" s="263"/>
      <c r="B433" s="263"/>
      <c r="C433" s="263"/>
      <c r="D433" s="263"/>
      <c r="E433" s="264"/>
      <c r="F433" s="263"/>
      <c r="G433" s="263"/>
      <c r="H433" s="265"/>
      <c r="I433" s="260"/>
      <c r="J433" s="260"/>
      <c r="K433" s="260"/>
      <c r="L433" s="260"/>
      <c r="M433" s="260"/>
      <c r="N433" s="260"/>
      <c r="O433" s="260"/>
      <c r="P433" s="260"/>
      <c r="Q433" s="260"/>
      <c r="R433" s="260"/>
      <c r="S433" s="260"/>
      <c r="T433" s="260"/>
      <c r="U433" s="260"/>
      <c r="V433" s="260"/>
      <c r="W433" s="260"/>
      <c r="X433" s="260"/>
      <c r="Y433" s="260"/>
      <c r="Z433" s="260"/>
    </row>
    <row r="434" spans="1:26" ht="15.75">
      <c r="A434" s="263"/>
      <c r="B434" s="263"/>
      <c r="C434" s="263"/>
      <c r="D434" s="263"/>
      <c r="E434" s="264"/>
      <c r="F434" s="263"/>
      <c r="G434" s="263"/>
      <c r="H434" s="265"/>
      <c r="I434" s="260"/>
      <c r="J434" s="260"/>
      <c r="K434" s="260"/>
      <c r="L434" s="260"/>
      <c r="M434" s="260"/>
      <c r="N434" s="260"/>
      <c r="O434" s="260"/>
      <c r="P434" s="260"/>
      <c r="Q434" s="260"/>
      <c r="R434" s="260"/>
      <c r="S434" s="260"/>
      <c r="T434" s="260"/>
      <c r="U434" s="260"/>
      <c r="V434" s="260"/>
      <c r="W434" s="260"/>
      <c r="X434" s="260"/>
      <c r="Y434" s="260"/>
      <c r="Z434" s="260"/>
    </row>
    <row r="435" spans="1:26" ht="15.75">
      <c r="A435" s="263"/>
      <c r="B435" s="263"/>
      <c r="C435" s="263"/>
      <c r="D435" s="263"/>
      <c r="E435" s="264"/>
      <c r="F435" s="263"/>
      <c r="G435" s="263"/>
      <c r="H435" s="265"/>
      <c r="I435" s="260"/>
      <c r="J435" s="260"/>
      <c r="K435" s="260"/>
      <c r="L435" s="260"/>
      <c r="M435" s="260"/>
      <c r="N435" s="260"/>
      <c r="O435" s="260"/>
      <c r="P435" s="260"/>
      <c r="Q435" s="260"/>
      <c r="R435" s="260"/>
      <c r="S435" s="260"/>
      <c r="T435" s="260"/>
      <c r="U435" s="260"/>
      <c r="V435" s="260"/>
      <c r="W435" s="260"/>
      <c r="X435" s="260"/>
      <c r="Y435" s="260"/>
      <c r="Z435" s="260"/>
    </row>
    <row r="436" spans="1:26" ht="15.75">
      <c r="A436" s="263"/>
      <c r="B436" s="263"/>
      <c r="C436" s="263"/>
      <c r="D436" s="263"/>
      <c r="E436" s="264"/>
      <c r="F436" s="263"/>
      <c r="G436" s="263"/>
      <c r="H436" s="265"/>
      <c r="I436" s="260"/>
      <c r="J436" s="260"/>
      <c r="K436" s="260"/>
      <c r="L436" s="260"/>
      <c r="M436" s="260"/>
      <c r="N436" s="260"/>
      <c r="O436" s="260"/>
      <c r="P436" s="260"/>
      <c r="Q436" s="260"/>
      <c r="R436" s="260"/>
      <c r="S436" s="260"/>
      <c r="T436" s="260"/>
      <c r="U436" s="260"/>
      <c r="V436" s="260"/>
      <c r="W436" s="260"/>
      <c r="X436" s="260"/>
      <c r="Y436" s="260"/>
      <c r="Z436" s="260"/>
    </row>
    <row r="437" spans="1:26" ht="15.75">
      <c r="A437" s="263"/>
      <c r="B437" s="263"/>
      <c r="C437" s="263"/>
      <c r="D437" s="263"/>
      <c r="E437" s="264"/>
      <c r="F437" s="263"/>
      <c r="G437" s="263"/>
      <c r="H437" s="265"/>
      <c r="I437" s="260"/>
      <c r="J437" s="260"/>
      <c r="K437" s="260"/>
      <c r="L437" s="260"/>
      <c r="M437" s="260"/>
      <c r="N437" s="260"/>
      <c r="O437" s="260"/>
      <c r="P437" s="260"/>
      <c r="Q437" s="260"/>
      <c r="R437" s="260"/>
      <c r="S437" s="260"/>
      <c r="T437" s="260"/>
      <c r="U437" s="260"/>
      <c r="V437" s="260"/>
      <c r="W437" s="260"/>
      <c r="X437" s="260"/>
      <c r="Y437" s="260"/>
      <c r="Z437" s="260"/>
    </row>
    <row r="438" spans="1:26" ht="15.75">
      <c r="A438" s="263"/>
      <c r="B438" s="263"/>
      <c r="C438" s="263"/>
      <c r="D438" s="263"/>
      <c r="E438" s="264"/>
      <c r="F438" s="263"/>
      <c r="G438" s="263"/>
      <c r="H438" s="265"/>
      <c r="I438" s="260"/>
      <c r="J438" s="260"/>
      <c r="K438" s="260"/>
      <c r="L438" s="260"/>
      <c r="M438" s="260"/>
      <c r="N438" s="260"/>
      <c r="O438" s="260"/>
      <c r="P438" s="260"/>
      <c r="Q438" s="260"/>
      <c r="R438" s="260"/>
      <c r="S438" s="260"/>
      <c r="T438" s="260"/>
      <c r="U438" s="260"/>
      <c r="V438" s="260"/>
      <c r="W438" s="260"/>
      <c r="X438" s="260"/>
      <c r="Y438" s="260"/>
      <c r="Z438" s="260"/>
    </row>
    <row r="439" spans="1:26" ht="15.75">
      <c r="A439" s="263"/>
      <c r="B439" s="263"/>
      <c r="C439" s="263"/>
      <c r="D439" s="263"/>
      <c r="E439" s="264"/>
      <c r="F439" s="263"/>
      <c r="G439" s="263"/>
      <c r="H439" s="265"/>
      <c r="I439" s="260"/>
      <c r="J439" s="260"/>
      <c r="K439" s="260"/>
      <c r="L439" s="260"/>
      <c r="M439" s="260"/>
      <c r="N439" s="260"/>
      <c r="O439" s="260"/>
      <c r="P439" s="260"/>
      <c r="Q439" s="260"/>
      <c r="R439" s="260"/>
      <c r="S439" s="260"/>
      <c r="T439" s="260"/>
      <c r="U439" s="260"/>
      <c r="V439" s="260"/>
      <c r="W439" s="260"/>
      <c r="X439" s="260"/>
      <c r="Y439" s="260"/>
      <c r="Z439" s="260"/>
    </row>
    <row r="440" spans="1:26" ht="15.75">
      <c r="A440" s="263"/>
      <c r="B440" s="263"/>
      <c r="C440" s="263"/>
      <c r="D440" s="263"/>
      <c r="E440" s="264"/>
      <c r="F440" s="263"/>
      <c r="G440" s="263"/>
      <c r="H440" s="265"/>
      <c r="I440" s="260"/>
      <c r="J440" s="260"/>
      <c r="K440" s="260"/>
      <c r="L440" s="260"/>
      <c r="M440" s="260"/>
      <c r="N440" s="260"/>
      <c r="O440" s="260"/>
      <c r="P440" s="260"/>
      <c r="Q440" s="260"/>
      <c r="R440" s="260"/>
      <c r="S440" s="260"/>
      <c r="T440" s="260"/>
      <c r="U440" s="260"/>
      <c r="V440" s="260"/>
      <c r="W440" s="260"/>
      <c r="X440" s="260"/>
      <c r="Y440" s="260"/>
      <c r="Z440" s="260"/>
    </row>
    <row r="441" spans="1:26" ht="15.75">
      <c r="A441" s="263"/>
      <c r="B441" s="263"/>
      <c r="C441" s="263"/>
      <c r="D441" s="263"/>
      <c r="E441" s="264"/>
      <c r="F441" s="263"/>
      <c r="G441" s="263"/>
      <c r="H441" s="265"/>
      <c r="I441" s="260"/>
      <c r="J441" s="260"/>
      <c r="K441" s="260"/>
      <c r="L441" s="260"/>
      <c r="M441" s="260"/>
      <c r="N441" s="260"/>
      <c r="O441" s="260"/>
      <c r="P441" s="260"/>
      <c r="Q441" s="260"/>
      <c r="R441" s="260"/>
      <c r="S441" s="260"/>
      <c r="T441" s="260"/>
      <c r="U441" s="260"/>
      <c r="V441" s="260"/>
      <c r="W441" s="260"/>
      <c r="X441" s="260"/>
      <c r="Y441" s="260"/>
      <c r="Z441" s="260"/>
    </row>
    <row r="442" spans="1:26" ht="15.75">
      <c r="A442" s="263"/>
      <c r="B442" s="263"/>
      <c r="C442" s="263"/>
      <c r="D442" s="263"/>
      <c r="E442" s="264"/>
      <c r="F442" s="263"/>
      <c r="G442" s="263"/>
      <c r="H442" s="265"/>
      <c r="I442" s="260"/>
      <c r="J442" s="260"/>
      <c r="K442" s="260"/>
      <c r="L442" s="260"/>
      <c r="M442" s="260"/>
      <c r="N442" s="260"/>
      <c r="O442" s="260"/>
      <c r="P442" s="260"/>
      <c r="Q442" s="260"/>
      <c r="R442" s="260"/>
      <c r="S442" s="260"/>
      <c r="T442" s="260"/>
      <c r="U442" s="260"/>
      <c r="V442" s="260"/>
      <c r="W442" s="260"/>
      <c r="X442" s="260"/>
      <c r="Y442" s="260"/>
      <c r="Z442" s="260"/>
    </row>
    <row r="443" spans="1:26" ht="15.75">
      <c r="A443" s="263"/>
      <c r="B443" s="263"/>
      <c r="C443" s="263"/>
      <c r="D443" s="263"/>
      <c r="E443" s="264"/>
      <c r="F443" s="263"/>
      <c r="G443" s="263"/>
      <c r="H443" s="265"/>
      <c r="I443" s="260"/>
      <c r="J443" s="260"/>
      <c r="K443" s="260"/>
      <c r="L443" s="260"/>
      <c r="M443" s="260"/>
      <c r="N443" s="260"/>
      <c r="O443" s="260"/>
      <c r="P443" s="260"/>
      <c r="Q443" s="260"/>
      <c r="R443" s="260"/>
      <c r="S443" s="260"/>
      <c r="T443" s="260"/>
      <c r="U443" s="260"/>
      <c r="V443" s="260"/>
      <c r="W443" s="260"/>
      <c r="X443" s="260"/>
      <c r="Y443" s="260"/>
      <c r="Z443" s="260"/>
    </row>
    <row r="444" spans="1:26" ht="15.75">
      <c r="A444" s="263"/>
      <c r="B444" s="263"/>
      <c r="C444" s="263"/>
      <c r="D444" s="263"/>
      <c r="E444" s="264"/>
      <c r="F444" s="263"/>
      <c r="G444" s="263"/>
      <c r="H444" s="265"/>
      <c r="I444" s="260"/>
      <c r="J444" s="260"/>
      <c r="K444" s="260"/>
      <c r="L444" s="260"/>
      <c r="M444" s="260"/>
      <c r="N444" s="260"/>
      <c r="O444" s="260"/>
      <c r="P444" s="260"/>
      <c r="Q444" s="260"/>
      <c r="R444" s="260"/>
      <c r="S444" s="260"/>
      <c r="T444" s="260"/>
      <c r="U444" s="260"/>
      <c r="V444" s="260"/>
      <c r="W444" s="260"/>
      <c r="X444" s="260"/>
      <c r="Y444" s="260"/>
      <c r="Z444" s="260"/>
    </row>
    <row r="445" spans="1:26" ht="15.75">
      <c r="A445" s="263"/>
      <c r="B445" s="263"/>
      <c r="C445" s="263"/>
      <c r="D445" s="263"/>
      <c r="E445" s="264"/>
      <c r="F445" s="263"/>
      <c r="G445" s="263"/>
      <c r="H445" s="265"/>
      <c r="I445" s="260"/>
      <c r="J445" s="260"/>
      <c r="K445" s="260"/>
      <c r="L445" s="260"/>
      <c r="M445" s="260"/>
      <c r="N445" s="260"/>
      <c r="O445" s="260"/>
      <c r="P445" s="260"/>
      <c r="Q445" s="260"/>
      <c r="R445" s="260"/>
      <c r="S445" s="260"/>
      <c r="T445" s="260"/>
      <c r="U445" s="260"/>
      <c r="V445" s="260"/>
      <c r="W445" s="260"/>
      <c r="X445" s="260"/>
      <c r="Y445" s="260"/>
      <c r="Z445" s="260"/>
    </row>
    <row r="446" spans="1:26" ht="15.75">
      <c r="A446" s="263"/>
      <c r="B446" s="263"/>
      <c r="C446" s="263"/>
      <c r="D446" s="263"/>
      <c r="E446" s="264"/>
      <c r="F446" s="263"/>
      <c r="G446" s="263"/>
      <c r="H446" s="265"/>
      <c r="I446" s="260"/>
      <c r="J446" s="260"/>
      <c r="K446" s="260"/>
      <c r="L446" s="260"/>
      <c r="M446" s="260"/>
      <c r="N446" s="260"/>
      <c r="O446" s="260"/>
      <c r="P446" s="260"/>
      <c r="Q446" s="260"/>
      <c r="R446" s="260"/>
      <c r="S446" s="260"/>
      <c r="T446" s="260"/>
      <c r="U446" s="260"/>
      <c r="V446" s="260"/>
      <c r="W446" s="260"/>
      <c r="X446" s="260"/>
      <c r="Y446" s="260"/>
      <c r="Z446" s="260"/>
    </row>
    <row r="447" spans="1:26" ht="15.75">
      <c r="A447" s="263"/>
      <c r="B447" s="263"/>
      <c r="C447" s="263"/>
      <c r="D447" s="263"/>
      <c r="E447" s="264"/>
      <c r="F447" s="263"/>
      <c r="G447" s="263"/>
      <c r="H447" s="265"/>
      <c r="I447" s="260"/>
      <c r="J447" s="260"/>
      <c r="K447" s="260"/>
      <c r="L447" s="260"/>
      <c r="M447" s="260"/>
      <c r="N447" s="260"/>
      <c r="O447" s="260"/>
      <c r="P447" s="260"/>
      <c r="Q447" s="260"/>
      <c r="R447" s="260"/>
      <c r="S447" s="260"/>
      <c r="T447" s="260"/>
      <c r="U447" s="260"/>
      <c r="V447" s="260"/>
      <c r="W447" s="260"/>
      <c r="X447" s="260"/>
      <c r="Y447" s="260"/>
      <c r="Z447" s="260"/>
    </row>
    <row r="448" spans="1:26" ht="15.75">
      <c r="A448" s="263"/>
      <c r="B448" s="263"/>
      <c r="C448" s="263"/>
      <c r="D448" s="263"/>
      <c r="E448" s="264"/>
      <c r="F448" s="263"/>
      <c r="G448" s="263"/>
      <c r="H448" s="265"/>
      <c r="I448" s="260"/>
      <c r="J448" s="260"/>
      <c r="K448" s="260"/>
      <c r="L448" s="260"/>
      <c r="M448" s="260"/>
      <c r="N448" s="260"/>
      <c r="O448" s="260"/>
      <c r="P448" s="260"/>
      <c r="Q448" s="260"/>
      <c r="R448" s="260"/>
      <c r="S448" s="260"/>
      <c r="T448" s="260"/>
      <c r="U448" s="260"/>
      <c r="V448" s="260"/>
      <c r="W448" s="260"/>
      <c r="X448" s="260"/>
      <c r="Y448" s="260"/>
      <c r="Z448" s="260"/>
    </row>
    <row r="449" spans="1:26" ht="15.75">
      <c r="A449" s="263"/>
      <c r="B449" s="263"/>
      <c r="C449" s="263"/>
      <c r="D449" s="263"/>
      <c r="E449" s="264"/>
      <c r="F449" s="263"/>
      <c r="G449" s="263"/>
      <c r="H449" s="265"/>
      <c r="I449" s="260"/>
      <c r="J449" s="260"/>
      <c r="K449" s="260"/>
      <c r="L449" s="260"/>
      <c r="M449" s="260"/>
      <c r="N449" s="260"/>
      <c r="O449" s="260"/>
      <c r="P449" s="260"/>
      <c r="Q449" s="260"/>
      <c r="R449" s="260"/>
      <c r="S449" s="260"/>
      <c r="T449" s="260"/>
      <c r="U449" s="260"/>
      <c r="V449" s="260"/>
      <c r="W449" s="260"/>
      <c r="X449" s="260"/>
      <c r="Y449" s="260"/>
      <c r="Z449" s="260"/>
    </row>
    <row r="450" spans="1:26" ht="15.75">
      <c r="A450" s="263"/>
      <c r="B450" s="263"/>
      <c r="C450" s="263"/>
      <c r="D450" s="263"/>
      <c r="E450" s="264"/>
      <c r="F450" s="263"/>
      <c r="G450" s="263"/>
      <c r="H450" s="265"/>
      <c r="I450" s="260"/>
      <c r="J450" s="260"/>
      <c r="K450" s="260"/>
      <c r="L450" s="260"/>
      <c r="M450" s="260"/>
      <c r="N450" s="260"/>
      <c r="O450" s="260"/>
      <c r="P450" s="260"/>
      <c r="Q450" s="260"/>
      <c r="R450" s="260"/>
      <c r="S450" s="260"/>
      <c r="T450" s="260"/>
      <c r="U450" s="260"/>
      <c r="V450" s="260"/>
      <c r="W450" s="260"/>
      <c r="X450" s="260"/>
      <c r="Y450" s="260"/>
      <c r="Z450" s="260"/>
    </row>
    <row r="451" spans="1:26" ht="15.75">
      <c r="A451" s="263"/>
      <c r="B451" s="263"/>
      <c r="C451" s="263"/>
      <c r="D451" s="263"/>
      <c r="E451" s="264"/>
      <c r="F451" s="263"/>
      <c r="G451" s="263"/>
      <c r="H451" s="265"/>
      <c r="I451" s="260"/>
      <c r="J451" s="260"/>
      <c r="K451" s="260"/>
      <c r="L451" s="260"/>
      <c r="M451" s="260"/>
      <c r="N451" s="260"/>
      <c r="O451" s="260"/>
      <c r="P451" s="260"/>
      <c r="Q451" s="260"/>
      <c r="R451" s="260"/>
      <c r="S451" s="260"/>
      <c r="T451" s="260"/>
      <c r="U451" s="260"/>
      <c r="V451" s="260"/>
      <c r="W451" s="260"/>
      <c r="X451" s="260"/>
      <c r="Y451" s="260"/>
      <c r="Z451" s="260"/>
    </row>
    <row r="452" spans="1:26" ht="15.75">
      <c r="A452" s="263"/>
      <c r="B452" s="263"/>
      <c r="C452" s="263"/>
      <c r="D452" s="263"/>
      <c r="E452" s="264"/>
      <c r="F452" s="263"/>
      <c r="G452" s="263"/>
      <c r="H452" s="265"/>
      <c r="I452" s="260"/>
      <c r="J452" s="260"/>
      <c r="K452" s="260"/>
      <c r="L452" s="260"/>
      <c r="M452" s="260"/>
      <c r="N452" s="260"/>
      <c r="O452" s="260"/>
      <c r="P452" s="260"/>
      <c r="Q452" s="260"/>
      <c r="R452" s="260"/>
      <c r="S452" s="260"/>
      <c r="T452" s="260"/>
      <c r="U452" s="260"/>
      <c r="V452" s="260"/>
      <c r="W452" s="260"/>
      <c r="X452" s="260"/>
      <c r="Y452" s="260"/>
      <c r="Z452" s="260"/>
    </row>
    <row r="453" spans="1:26" ht="15.75">
      <c r="A453" s="263"/>
      <c r="B453" s="263"/>
      <c r="C453" s="263"/>
      <c r="D453" s="263"/>
      <c r="E453" s="264"/>
      <c r="F453" s="263"/>
      <c r="G453" s="263"/>
      <c r="H453" s="265"/>
      <c r="I453" s="260"/>
      <c r="J453" s="260"/>
      <c r="K453" s="260"/>
      <c r="L453" s="260"/>
      <c r="M453" s="260"/>
      <c r="N453" s="260"/>
      <c r="O453" s="260"/>
      <c r="P453" s="260"/>
      <c r="Q453" s="260"/>
      <c r="R453" s="260"/>
      <c r="S453" s="260"/>
      <c r="T453" s="260"/>
      <c r="U453" s="260"/>
      <c r="V453" s="260"/>
      <c r="W453" s="260"/>
      <c r="X453" s="260"/>
      <c r="Y453" s="260"/>
      <c r="Z453" s="260"/>
    </row>
    <row r="454" spans="1:26" ht="15.75">
      <c r="A454" s="263"/>
      <c r="B454" s="263"/>
      <c r="C454" s="263"/>
      <c r="D454" s="263"/>
      <c r="E454" s="264"/>
      <c r="F454" s="263"/>
      <c r="G454" s="263"/>
      <c r="H454" s="265"/>
      <c r="I454" s="260"/>
      <c r="J454" s="260"/>
      <c r="K454" s="260"/>
      <c r="L454" s="260"/>
      <c r="M454" s="260"/>
      <c r="N454" s="260"/>
      <c r="O454" s="260"/>
      <c r="P454" s="260"/>
      <c r="Q454" s="260"/>
      <c r="R454" s="260"/>
      <c r="S454" s="260"/>
      <c r="T454" s="260"/>
      <c r="U454" s="260"/>
      <c r="V454" s="260"/>
      <c r="W454" s="260"/>
      <c r="X454" s="260"/>
      <c r="Y454" s="260"/>
      <c r="Z454" s="260"/>
    </row>
    <row r="455" spans="1:26" ht="15.75">
      <c r="A455" s="263"/>
      <c r="B455" s="263"/>
      <c r="C455" s="263"/>
      <c r="D455" s="263"/>
      <c r="E455" s="264"/>
      <c r="F455" s="263"/>
      <c r="G455" s="263"/>
      <c r="H455" s="265"/>
      <c r="I455" s="260"/>
      <c r="J455" s="260"/>
      <c r="K455" s="260"/>
      <c r="L455" s="260"/>
      <c r="M455" s="260"/>
      <c r="N455" s="260"/>
      <c r="O455" s="260"/>
      <c r="P455" s="260"/>
      <c r="Q455" s="260"/>
      <c r="R455" s="260"/>
      <c r="S455" s="260"/>
      <c r="T455" s="260"/>
      <c r="U455" s="260"/>
      <c r="V455" s="260"/>
      <c r="W455" s="260"/>
      <c r="X455" s="260"/>
      <c r="Y455" s="260"/>
      <c r="Z455" s="260"/>
    </row>
    <row r="456" spans="1:26" ht="15.75">
      <c r="A456" s="263"/>
      <c r="B456" s="263"/>
      <c r="C456" s="263"/>
      <c r="D456" s="263"/>
      <c r="E456" s="264"/>
      <c r="F456" s="263"/>
      <c r="G456" s="263"/>
      <c r="H456" s="265"/>
      <c r="I456" s="260"/>
      <c r="J456" s="260"/>
      <c r="K456" s="260"/>
      <c r="L456" s="260"/>
      <c r="M456" s="260"/>
      <c r="N456" s="260"/>
      <c r="O456" s="260"/>
      <c r="P456" s="260"/>
      <c r="Q456" s="260"/>
      <c r="R456" s="260"/>
      <c r="S456" s="260"/>
      <c r="T456" s="260"/>
      <c r="U456" s="260"/>
      <c r="V456" s="260"/>
      <c r="W456" s="260"/>
      <c r="X456" s="260"/>
      <c r="Y456" s="260"/>
      <c r="Z456" s="260"/>
    </row>
    <row r="457" spans="1:26" ht="15.75">
      <c r="A457" s="263"/>
      <c r="B457" s="263"/>
      <c r="C457" s="263"/>
      <c r="D457" s="263"/>
      <c r="E457" s="264"/>
      <c r="F457" s="263"/>
      <c r="G457" s="263"/>
      <c r="H457" s="265"/>
      <c r="I457" s="260"/>
      <c r="J457" s="260"/>
      <c r="K457" s="260"/>
      <c r="L457" s="260"/>
      <c r="M457" s="260"/>
      <c r="N457" s="260"/>
      <c r="O457" s="260"/>
      <c r="P457" s="260"/>
      <c r="Q457" s="260"/>
      <c r="R457" s="260"/>
      <c r="S457" s="260"/>
      <c r="T457" s="260"/>
      <c r="U457" s="260"/>
      <c r="V457" s="260"/>
      <c r="W457" s="260"/>
      <c r="X457" s="260"/>
      <c r="Y457" s="260"/>
      <c r="Z457" s="260"/>
    </row>
    <row r="458" spans="1:26" ht="15.75">
      <c r="A458" s="263"/>
      <c r="B458" s="263"/>
      <c r="C458" s="263"/>
      <c r="D458" s="263"/>
      <c r="E458" s="264"/>
      <c r="F458" s="263"/>
      <c r="G458" s="263"/>
      <c r="H458" s="265"/>
      <c r="I458" s="260"/>
      <c r="J458" s="260"/>
      <c r="K458" s="260"/>
      <c r="L458" s="260"/>
      <c r="M458" s="260"/>
      <c r="N458" s="260"/>
      <c r="O458" s="260"/>
      <c r="P458" s="260"/>
      <c r="Q458" s="260"/>
      <c r="R458" s="260"/>
      <c r="S458" s="260"/>
      <c r="T458" s="260"/>
      <c r="U458" s="260"/>
      <c r="V458" s="260"/>
      <c r="W458" s="260"/>
      <c r="X458" s="260"/>
      <c r="Y458" s="260"/>
      <c r="Z458" s="260"/>
    </row>
    <row r="459" spans="1:26" ht="15.75">
      <c r="A459" s="263"/>
      <c r="B459" s="263"/>
      <c r="C459" s="263"/>
      <c r="D459" s="263"/>
      <c r="E459" s="264"/>
      <c r="F459" s="263"/>
      <c r="G459" s="263"/>
      <c r="H459" s="265"/>
      <c r="I459" s="260"/>
      <c r="J459" s="260"/>
      <c r="K459" s="260"/>
      <c r="L459" s="260"/>
      <c r="M459" s="260"/>
      <c r="N459" s="260"/>
      <c r="O459" s="260"/>
      <c r="P459" s="260"/>
      <c r="Q459" s="260"/>
      <c r="R459" s="260"/>
      <c r="S459" s="260"/>
      <c r="T459" s="260"/>
      <c r="U459" s="260"/>
      <c r="V459" s="260"/>
      <c r="W459" s="260"/>
      <c r="X459" s="260"/>
      <c r="Y459" s="260"/>
      <c r="Z459" s="260"/>
    </row>
    <row r="460" spans="1:26" ht="15.75">
      <c r="A460" s="263"/>
      <c r="B460" s="263"/>
      <c r="C460" s="263"/>
      <c r="D460" s="263"/>
      <c r="E460" s="264"/>
      <c r="F460" s="263"/>
      <c r="G460" s="263"/>
      <c r="H460" s="265"/>
      <c r="I460" s="260"/>
      <c r="J460" s="260"/>
      <c r="K460" s="260"/>
      <c r="L460" s="260"/>
      <c r="M460" s="260"/>
      <c r="N460" s="260"/>
      <c r="O460" s="260"/>
      <c r="P460" s="260"/>
      <c r="Q460" s="260"/>
      <c r="R460" s="260"/>
      <c r="S460" s="260"/>
      <c r="T460" s="260"/>
      <c r="U460" s="260"/>
      <c r="V460" s="260"/>
      <c r="W460" s="260"/>
      <c r="X460" s="260"/>
      <c r="Y460" s="260"/>
      <c r="Z460" s="260"/>
    </row>
    <row r="461" spans="1:26" ht="15.75">
      <c r="A461" s="263"/>
      <c r="B461" s="263"/>
      <c r="C461" s="263"/>
      <c r="D461" s="263"/>
      <c r="E461" s="264"/>
      <c r="F461" s="263"/>
      <c r="G461" s="263"/>
      <c r="H461" s="265"/>
      <c r="I461" s="260"/>
      <c r="J461" s="260"/>
      <c r="K461" s="260"/>
      <c r="L461" s="260"/>
      <c r="M461" s="260"/>
      <c r="N461" s="260"/>
      <c r="O461" s="260"/>
      <c r="P461" s="260"/>
      <c r="Q461" s="260"/>
      <c r="R461" s="260"/>
      <c r="S461" s="260"/>
      <c r="T461" s="260"/>
      <c r="U461" s="260"/>
      <c r="V461" s="260"/>
      <c r="W461" s="260"/>
      <c r="X461" s="260"/>
      <c r="Y461" s="260"/>
      <c r="Z461" s="260"/>
    </row>
    <row r="462" spans="1:26" ht="15.75">
      <c r="A462" s="263"/>
      <c r="B462" s="263"/>
      <c r="C462" s="263"/>
      <c r="D462" s="263"/>
      <c r="E462" s="264"/>
      <c r="F462" s="263"/>
      <c r="G462" s="263"/>
      <c r="H462" s="265"/>
      <c r="I462" s="260"/>
      <c r="J462" s="260"/>
      <c r="K462" s="260"/>
      <c r="L462" s="260"/>
      <c r="M462" s="260"/>
      <c r="N462" s="260"/>
      <c r="O462" s="260"/>
      <c r="P462" s="260"/>
      <c r="Q462" s="260"/>
      <c r="R462" s="260"/>
      <c r="S462" s="260"/>
      <c r="T462" s="260"/>
      <c r="U462" s="260"/>
      <c r="V462" s="260"/>
      <c r="W462" s="260"/>
      <c r="X462" s="260"/>
      <c r="Y462" s="260"/>
      <c r="Z462" s="260"/>
    </row>
    <row r="463" spans="1:26" ht="15.75">
      <c r="A463" s="263"/>
      <c r="B463" s="263"/>
      <c r="C463" s="263"/>
      <c r="D463" s="263"/>
      <c r="E463" s="264"/>
      <c r="F463" s="263"/>
      <c r="G463" s="263"/>
      <c r="H463" s="265"/>
      <c r="I463" s="260"/>
      <c r="J463" s="260"/>
      <c r="K463" s="260"/>
      <c r="L463" s="260"/>
      <c r="M463" s="260"/>
      <c r="N463" s="260"/>
      <c r="O463" s="260"/>
      <c r="P463" s="260"/>
      <c r="Q463" s="260"/>
      <c r="R463" s="260"/>
      <c r="S463" s="260"/>
      <c r="T463" s="260"/>
      <c r="U463" s="260"/>
      <c r="V463" s="260"/>
      <c r="W463" s="260"/>
      <c r="X463" s="260"/>
      <c r="Y463" s="260"/>
      <c r="Z463" s="260"/>
    </row>
    <row r="464" spans="1:26" ht="15.75">
      <c r="A464" s="263"/>
      <c r="B464" s="263"/>
      <c r="C464" s="263"/>
      <c r="D464" s="263"/>
      <c r="E464" s="264"/>
      <c r="F464" s="263"/>
      <c r="G464" s="263"/>
      <c r="H464" s="265"/>
      <c r="I464" s="260"/>
      <c r="J464" s="260"/>
      <c r="K464" s="260"/>
      <c r="L464" s="260"/>
      <c r="M464" s="260"/>
      <c r="N464" s="260"/>
      <c r="O464" s="260"/>
      <c r="P464" s="260"/>
      <c r="Q464" s="260"/>
      <c r="R464" s="260"/>
      <c r="S464" s="260"/>
      <c r="T464" s="260"/>
      <c r="U464" s="260"/>
      <c r="V464" s="260"/>
      <c r="W464" s="260"/>
      <c r="X464" s="260"/>
      <c r="Y464" s="260"/>
      <c r="Z464" s="260"/>
    </row>
    <row r="465" spans="1:26" ht="15.75">
      <c r="A465" s="263"/>
      <c r="B465" s="263"/>
      <c r="C465" s="263"/>
      <c r="D465" s="263"/>
      <c r="E465" s="264"/>
      <c r="F465" s="263"/>
      <c r="G465" s="263"/>
      <c r="H465" s="265"/>
      <c r="I465" s="260"/>
      <c r="J465" s="260"/>
      <c r="K465" s="260"/>
      <c r="L465" s="260"/>
      <c r="M465" s="260"/>
      <c r="N465" s="260"/>
      <c r="O465" s="260"/>
      <c r="P465" s="260"/>
      <c r="Q465" s="260"/>
      <c r="R465" s="260"/>
      <c r="S465" s="260"/>
      <c r="T465" s="260"/>
      <c r="U465" s="260"/>
      <c r="V465" s="260"/>
      <c r="W465" s="260"/>
      <c r="X465" s="260"/>
      <c r="Y465" s="260"/>
      <c r="Z465" s="260"/>
    </row>
    <row r="466" spans="1:26" ht="15.75">
      <c r="A466" s="263"/>
      <c r="B466" s="263"/>
      <c r="C466" s="263"/>
      <c r="D466" s="263"/>
      <c r="E466" s="264"/>
      <c r="F466" s="263"/>
      <c r="G466" s="263"/>
      <c r="H466" s="265"/>
      <c r="I466" s="260"/>
      <c r="J466" s="260"/>
      <c r="K466" s="260"/>
      <c r="L466" s="260"/>
      <c r="M466" s="260"/>
      <c r="N466" s="260"/>
      <c r="O466" s="260"/>
      <c r="P466" s="260"/>
      <c r="Q466" s="260"/>
      <c r="R466" s="260"/>
      <c r="S466" s="260"/>
      <c r="T466" s="260"/>
      <c r="U466" s="260"/>
      <c r="V466" s="260"/>
      <c r="W466" s="260"/>
      <c r="X466" s="260"/>
      <c r="Y466" s="260"/>
      <c r="Z466" s="260"/>
    </row>
    <row r="467" spans="1:26" ht="15.75">
      <c r="A467" s="263"/>
      <c r="B467" s="263"/>
      <c r="C467" s="263"/>
      <c r="D467" s="263"/>
      <c r="E467" s="264"/>
      <c r="F467" s="263"/>
      <c r="G467" s="263"/>
      <c r="H467" s="265"/>
      <c r="I467" s="260"/>
      <c r="J467" s="260"/>
      <c r="K467" s="260"/>
      <c r="L467" s="260"/>
      <c r="M467" s="260"/>
      <c r="N467" s="260"/>
      <c r="O467" s="260"/>
      <c r="P467" s="260"/>
      <c r="Q467" s="260"/>
      <c r="R467" s="260"/>
      <c r="S467" s="260"/>
      <c r="T467" s="260"/>
      <c r="U467" s="260"/>
      <c r="V467" s="260"/>
      <c r="W467" s="260"/>
      <c r="X467" s="260"/>
      <c r="Y467" s="260"/>
      <c r="Z467" s="260"/>
    </row>
    <row r="468" spans="1:26" ht="15.75">
      <c r="A468" s="263"/>
      <c r="B468" s="263"/>
      <c r="C468" s="263"/>
      <c r="D468" s="263"/>
      <c r="E468" s="264"/>
      <c r="F468" s="263"/>
      <c r="G468" s="263"/>
      <c r="H468" s="265"/>
      <c r="I468" s="260"/>
      <c r="J468" s="260"/>
      <c r="K468" s="260"/>
      <c r="L468" s="260"/>
      <c r="M468" s="260"/>
      <c r="N468" s="260"/>
      <c r="O468" s="260"/>
      <c r="P468" s="260"/>
      <c r="Q468" s="260"/>
      <c r="R468" s="260"/>
      <c r="S468" s="260"/>
      <c r="T468" s="260"/>
      <c r="U468" s="260"/>
      <c r="V468" s="260"/>
      <c r="W468" s="260"/>
      <c r="X468" s="260"/>
      <c r="Y468" s="260"/>
      <c r="Z468" s="260"/>
    </row>
    <row r="469" spans="1:26" ht="15.75">
      <c r="A469" s="263"/>
      <c r="B469" s="263"/>
      <c r="C469" s="263"/>
      <c r="D469" s="263"/>
      <c r="E469" s="264"/>
      <c r="F469" s="263"/>
      <c r="G469" s="263"/>
      <c r="H469" s="265"/>
      <c r="I469" s="260"/>
      <c r="J469" s="260"/>
      <c r="K469" s="260"/>
      <c r="L469" s="260"/>
      <c r="M469" s="260"/>
      <c r="N469" s="260"/>
      <c r="O469" s="260"/>
      <c r="P469" s="260"/>
      <c r="Q469" s="260"/>
      <c r="R469" s="260"/>
      <c r="S469" s="260"/>
      <c r="T469" s="260"/>
      <c r="U469" s="260"/>
      <c r="V469" s="260"/>
      <c r="W469" s="260"/>
      <c r="X469" s="260"/>
      <c r="Y469" s="260"/>
      <c r="Z469" s="260"/>
    </row>
    <row r="470" spans="1:26" ht="15.75">
      <c r="A470" s="263"/>
      <c r="B470" s="263"/>
      <c r="C470" s="263"/>
      <c r="D470" s="263"/>
      <c r="E470" s="264"/>
      <c r="F470" s="263"/>
      <c r="G470" s="263"/>
      <c r="H470" s="265"/>
      <c r="I470" s="260"/>
      <c r="J470" s="260"/>
      <c r="K470" s="260"/>
      <c r="L470" s="260"/>
      <c r="M470" s="260"/>
      <c r="N470" s="260"/>
      <c r="O470" s="260"/>
      <c r="P470" s="260"/>
      <c r="Q470" s="260"/>
      <c r="R470" s="260"/>
      <c r="S470" s="260"/>
      <c r="T470" s="260"/>
      <c r="U470" s="260"/>
      <c r="V470" s="260"/>
      <c r="W470" s="260"/>
      <c r="X470" s="260"/>
      <c r="Y470" s="260"/>
      <c r="Z470" s="260"/>
    </row>
    <row r="471" spans="1:26" ht="15.75">
      <c r="A471" s="263"/>
      <c r="B471" s="263"/>
      <c r="C471" s="263"/>
      <c r="D471" s="263"/>
      <c r="E471" s="264"/>
      <c r="F471" s="263"/>
      <c r="G471" s="263"/>
      <c r="H471" s="265"/>
      <c r="I471" s="260"/>
      <c r="J471" s="260"/>
      <c r="K471" s="260"/>
      <c r="L471" s="260"/>
      <c r="M471" s="260"/>
      <c r="N471" s="260"/>
      <c r="O471" s="260"/>
      <c r="P471" s="260"/>
      <c r="Q471" s="260"/>
      <c r="R471" s="260"/>
      <c r="S471" s="260"/>
      <c r="T471" s="260"/>
      <c r="U471" s="260"/>
      <c r="V471" s="260"/>
      <c r="W471" s="260"/>
      <c r="X471" s="260"/>
      <c r="Y471" s="260"/>
      <c r="Z471" s="260"/>
    </row>
    <row r="472" spans="1:26" ht="15.75">
      <c r="A472" s="263"/>
      <c r="B472" s="263"/>
      <c r="C472" s="263"/>
      <c r="D472" s="263"/>
      <c r="E472" s="264"/>
      <c r="F472" s="263"/>
      <c r="G472" s="263"/>
      <c r="H472" s="265"/>
      <c r="I472" s="260"/>
      <c r="J472" s="260"/>
      <c r="K472" s="260"/>
      <c r="L472" s="260"/>
      <c r="M472" s="260"/>
      <c r="N472" s="260"/>
      <c r="O472" s="260"/>
      <c r="P472" s="260"/>
      <c r="Q472" s="260"/>
      <c r="R472" s="260"/>
      <c r="S472" s="260"/>
      <c r="T472" s="260"/>
      <c r="U472" s="260"/>
      <c r="V472" s="260"/>
      <c r="W472" s="260"/>
      <c r="X472" s="260"/>
      <c r="Y472" s="260"/>
      <c r="Z472" s="260"/>
    </row>
    <row r="473" spans="1:26" ht="15.75">
      <c r="A473" s="263"/>
      <c r="B473" s="263"/>
      <c r="C473" s="263"/>
      <c r="D473" s="263"/>
      <c r="E473" s="264"/>
      <c r="F473" s="263"/>
      <c r="G473" s="263"/>
      <c r="H473" s="265"/>
      <c r="I473" s="260"/>
      <c r="J473" s="260"/>
      <c r="K473" s="260"/>
      <c r="L473" s="260"/>
      <c r="M473" s="260"/>
      <c r="N473" s="260"/>
      <c r="O473" s="260"/>
      <c r="P473" s="260"/>
      <c r="Q473" s="260"/>
      <c r="R473" s="260"/>
      <c r="S473" s="260"/>
      <c r="T473" s="260"/>
      <c r="U473" s="260"/>
      <c r="V473" s="260"/>
      <c r="W473" s="260"/>
      <c r="X473" s="260"/>
      <c r="Y473" s="260"/>
      <c r="Z473" s="260"/>
    </row>
    <row r="474" spans="1:26" ht="15.75">
      <c r="A474" s="263"/>
      <c r="B474" s="263"/>
      <c r="C474" s="263"/>
      <c r="D474" s="263"/>
      <c r="E474" s="264"/>
      <c r="F474" s="263"/>
      <c r="G474" s="263"/>
      <c r="H474" s="265"/>
      <c r="I474" s="260"/>
      <c r="J474" s="260"/>
      <c r="K474" s="260"/>
      <c r="L474" s="260"/>
      <c r="M474" s="260"/>
      <c r="N474" s="260"/>
      <c r="O474" s="260"/>
      <c r="P474" s="260"/>
      <c r="Q474" s="260"/>
      <c r="R474" s="260"/>
      <c r="S474" s="260"/>
      <c r="T474" s="260"/>
      <c r="U474" s="260"/>
      <c r="V474" s="260"/>
      <c r="W474" s="260"/>
      <c r="X474" s="260"/>
      <c r="Y474" s="260"/>
      <c r="Z474" s="260"/>
    </row>
    <row r="475" spans="1:26" ht="15.75">
      <c r="A475" s="263"/>
      <c r="B475" s="263"/>
      <c r="C475" s="263"/>
      <c r="D475" s="263"/>
      <c r="E475" s="264"/>
      <c r="F475" s="263"/>
      <c r="G475" s="263"/>
      <c r="H475" s="265"/>
      <c r="I475" s="260"/>
      <c r="J475" s="260"/>
      <c r="K475" s="260"/>
      <c r="L475" s="260"/>
      <c r="M475" s="260"/>
      <c r="N475" s="260"/>
      <c r="O475" s="260"/>
      <c r="P475" s="260"/>
      <c r="Q475" s="260"/>
      <c r="R475" s="260"/>
      <c r="S475" s="260"/>
      <c r="T475" s="260"/>
      <c r="U475" s="260"/>
      <c r="V475" s="260"/>
      <c r="W475" s="260"/>
      <c r="X475" s="260"/>
      <c r="Y475" s="260"/>
      <c r="Z475" s="260"/>
    </row>
    <row r="476" spans="1:26" ht="15.75">
      <c r="A476" s="263"/>
      <c r="B476" s="263"/>
      <c r="C476" s="263"/>
      <c r="D476" s="263"/>
      <c r="E476" s="264"/>
      <c r="F476" s="263"/>
      <c r="G476" s="263"/>
      <c r="H476" s="265"/>
      <c r="I476" s="260"/>
      <c r="J476" s="260"/>
      <c r="K476" s="260"/>
      <c r="L476" s="260"/>
      <c r="M476" s="260"/>
      <c r="N476" s="260"/>
      <c r="O476" s="260"/>
      <c r="P476" s="260"/>
      <c r="Q476" s="260"/>
      <c r="R476" s="260"/>
      <c r="S476" s="260"/>
      <c r="T476" s="260"/>
      <c r="U476" s="260"/>
      <c r="V476" s="260"/>
      <c r="W476" s="260"/>
      <c r="X476" s="260"/>
      <c r="Y476" s="260"/>
      <c r="Z476" s="260"/>
    </row>
    <row r="477" spans="1:26" ht="15.75">
      <c r="A477" s="263"/>
      <c r="B477" s="263"/>
      <c r="C477" s="263"/>
      <c r="D477" s="263"/>
      <c r="E477" s="264"/>
      <c r="F477" s="263"/>
      <c r="G477" s="263"/>
      <c r="H477" s="265"/>
      <c r="I477" s="260"/>
      <c r="J477" s="260"/>
      <c r="K477" s="260"/>
      <c r="L477" s="260"/>
      <c r="M477" s="260"/>
      <c r="N477" s="260"/>
      <c r="O477" s="260"/>
      <c r="P477" s="260"/>
      <c r="Q477" s="260"/>
      <c r="R477" s="260"/>
      <c r="S477" s="260"/>
      <c r="T477" s="260"/>
      <c r="U477" s="260"/>
      <c r="V477" s="260"/>
      <c r="W477" s="260"/>
      <c r="X477" s="260"/>
      <c r="Y477" s="260"/>
      <c r="Z477" s="260"/>
    </row>
    <row r="478" spans="1:26" ht="15.75">
      <c r="A478" s="263"/>
      <c r="B478" s="263"/>
      <c r="C478" s="263"/>
      <c r="D478" s="263"/>
      <c r="E478" s="264"/>
      <c r="F478" s="263"/>
      <c r="G478" s="263"/>
      <c r="H478" s="265"/>
      <c r="I478" s="260"/>
      <c r="J478" s="260"/>
      <c r="K478" s="260"/>
      <c r="L478" s="260"/>
      <c r="M478" s="260"/>
      <c r="N478" s="260"/>
      <c r="O478" s="260"/>
      <c r="P478" s="260"/>
      <c r="Q478" s="260"/>
      <c r="R478" s="260"/>
      <c r="S478" s="260"/>
      <c r="T478" s="260"/>
      <c r="U478" s="260"/>
      <c r="V478" s="260"/>
      <c r="W478" s="260"/>
      <c r="X478" s="260"/>
      <c r="Y478" s="260"/>
      <c r="Z478" s="260"/>
    </row>
    <row r="479" spans="1:26" ht="15.75">
      <c r="A479" s="263"/>
      <c r="B479" s="263"/>
      <c r="C479" s="263"/>
      <c r="D479" s="263"/>
      <c r="E479" s="264"/>
      <c r="F479" s="263"/>
      <c r="G479" s="263"/>
      <c r="H479" s="265"/>
      <c r="I479" s="260"/>
      <c r="J479" s="260"/>
      <c r="K479" s="260"/>
      <c r="L479" s="260"/>
      <c r="M479" s="260"/>
      <c r="N479" s="260"/>
      <c r="O479" s="260"/>
      <c r="P479" s="260"/>
      <c r="Q479" s="260"/>
      <c r="R479" s="260"/>
      <c r="S479" s="260"/>
      <c r="T479" s="260"/>
      <c r="U479" s="260"/>
      <c r="V479" s="260"/>
      <c r="W479" s="260"/>
      <c r="X479" s="260"/>
      <c r="Y479" s="260"/>
      <c r="Z479" s="260"/>
    </row>
    <row r="480" spans="1:26" ht="15.75">
      <c r="A480" s="263"/>
      <c r="B480" s="263"/>
      <c r="C480" s="263"/>
      <c r="D480" s="263"/>
      <c r="E480" s="264"/>
      <c r="F480" s="263"/>
      <c r="G480" s="263"/>
      <c r="H480" s="265"/>
      <c r="I480" s="260"/>
      <c r="J480" s="260"/>
      <c r="K480" s="260"/>
      <c r="L480" s="260"/>
      <c r="M480" s="260"/>
      <c r="N480" s="260"/>
      <c r="O480" s="260"/>
      <c r="P480" s="260"/>
      <c r="Q480" s="260"/>
      <c r="R480" s="260"/>
      <c r="S480" s="260"/>
      <c r="T480" s="260"/>
      <c r="U480" s="260"/>
      <c r="V480" s="260"/>
      <c r="W480" s="260"/>
      <c r="X480" s="260"/>
      <c r="Y480" s="260"/>
      <c r="Z480" s="260"/>
    </row>
    <row r="481" spans="1:26" ht="15.75">
      <c r="A481" s="263"/>
      <c r="B481" s="263"/>
      <c r="C481" s="263"/>
      <c r="D481" s="263"/>
      <c r="E481" s="264"/>
      <c r="F481" s="263"/>
      <c r="G481" s="263"/>
      <c r="H481" s="265"/>
      <c r="I481" s="260"/>
      <c r="J481" s="260"/>
      <c r="K481" s="260"/>
      <c r="L481" s="260"/>
      <c r="M481" s="260"/>
      <c r="N481" s="260"/>
      <c r="O481" s="260"/>
      <c r="P481" s="260"/>
      <c r="Q481" s="260"/>
      <c r="R481" s="260"/>
      <c r="S481" s="260"/>
      <c r="T481" s="260"/>
      <c r="U481" s="260"/>
      <c r="V481" s="260"/>
      <c r="W481" s="260"/>
      <c r="X481" s="260"/>
      <c r="Y481" s="260"/>
      <c r="Z481" s="260"/>
    </row>
    <row r="482" spans="1:26" ht="15.75">
      <c r="A482" s="263"/>
      <c r="B482" s="263"/>
      <c r="C482" s="263"/>
      <c r="D482" s="263"/>
      <c r="E482" s="264"/>
      <c r="F482" s="263"/>
      <c r="G482" s="263"/>
      <c r="H482" s="265"/>
      <c r="I482" s="260"/>
      <c r="J482" s="260"/>
      <c r="K482" s="260"/>
      <c r="L482" s="260"/>
      <c r="M482" s="260"/>
      <c r="N482" s="260"/>
      <c r="O482" s="260"/>
      <c r="P482" s="260"/>
      <c r="Q482" s="260"/>
      <c r="R482" s="260"/>
      <c r="S482" s="260"/>
      <c r="T482" s="260"/>
      <c r="U482" s="260"/>
      <c r="V482" s="260"/>
      <c r="W482" s="260"/>
      <c r="X482" s="260"/>
      <c r="Y482" s="260"/>
      <c r="Z482" s="260"/>
    </row>
    <row r="483" spans="1:26" ht="15.75">
      <c r="A483" s="263"/>
      <c r="B483" s="263"/>
      <c r="C483" s="263"/>
      <c r="D483" s="263"/>
      <c r="E483" s="264"/>
      <c r="F483" s="263"/>
      <c r="G483" s="263"/>
      <c r="H483" s="265"/>
      <c r="I483" s="260"/>
      <c r="J483" s="260"/>
      <c r="K483" s="260"/>
      <c r="L483" s="260"/>
      <c r="M483" s="260"/>
      <c r="N483" s="260"/>
      <c r="O483" s="260"/>
      <c r="P483" s="260"/>
      <c r="Q483" s="260"/>
      <c r="R483" s="260"/>
      <c r="S483" s="260"/>
      <c r="T483" s="260"/>
      <c r="U483" s="260"/>
      <c r="V483" s="260"/>
      <c r="W483" s="260"/>
      <c r="X483" s="260"/>
      <c r="Y483" s="260"/>
      <c r="Z483" s="260"/>
    </row>
    <row r="484" spans="1:26" ht="15.75">
      <c r="A484" s="263"/>
      <c r="B484" s="263"/>
      <c r="C484" s="263"/>
      <c r="D484" s="263"/>
      <c r="E484" s="264"/>
      <c r="F484" s="263"/>
      <c r="G484" s="263"/>
      <c r="H484" s="265"/>
      <c r="I484" s="260"/>
      <c r="J484" s="260"/>
      <c r="K484" s="260"/>
      <c r="L484" s="260"/>
      <c r="M484" s="260"/>
      <c r="N484" s="260"/>
      <c r="O484" s="260"/>
      <c r="P484" s="260"/>
      <c r="Q484" s="260"/>
      <c r="R484" s="260"/>
      <c r="S484" s="260"/>
      <c r="T484" s="260"/>
      <c r="U484" s="260"/>
      <c r="V484" s="260"/>
      <c r="W484" s="260"/>
      <c r="X484" s="260"/>
      <c r="Y484" s="260"/>
      <c r="Z484" s="260"/>
    </row>
    <row r="485" spans="1:26" ht="15.75">
      <c r="A485" s="263"/>
      <c r="B485" s="263"/>
      <c r="C485" s="263"/>
      <c r="D485" s="263"/>
      <c r="E485" s="264"/>
      <c r="F485" s="263"/>
      <c r="G485" s="263"/>
      <c r="H485" s="265"/>
      <c r="I485" s="260"/>
      <c r="J485" s="260"/>
      <c r="K485" s="260"/>
      <c r="L485" s="260"/>
      <c r="M485" s="260"/>
      <c r="N485" s="260"/>
      <c r="O485" s="260"/>
      <c r="P485" s="260"/>
      <c r="Q485" s="260"/>
      <c r="R485" s="260"/>
      <c r="S485" s="260"/>
      <c r="T485" s="260"/>
      <c r="U485" s="260"/>
      <c r="V485" s="260"/>
      <c r="W485" s="260"/>
      <c r="X485" s="260"/>
      <c r="Y485" s="260"/>
      <c r="Z485" s="260"/>
    </row>
    <row r="486" spans="1:26" ht="15.75">
      <c r="A486" s="263"/>
      <c r="B486" s="263"/>
      <c r="C486" s="263"/>
      <c r="D486" s="263"/>
      <c r="E486" s="264"/>
      <c r="F486" s="263"/>
      <c r="G486" s="263"/>
      <c r="H486" s="265"/>
      <c r="I486" s="260"/>
      <c r="J486" s="260"/>
      <c r="K486" s="260"/>
      <c r="L486" s="260"/>
      <c r="M486" s="260"/>
      <c r="N486" s="260"/>
      <c r="O486" s="260"/>
      <c r="P486" s="260"/>
      <c r="Q486" s="260"/>
      <c r="R486" s="260"/>
      <c r="S486" s="260"/>
      <c r="T486" s="260"/>
      <c r="U486" s="260"/>
      <c r="V486" s="260"/>
      <c r="W486" s="260"/>
      <c r="X486" s="260"/>
      <c r="Y486" s="260"/>
      <c r="Z486" s="260"/>
    </row>
    <row r="487" spans="1:26" ht="15.75">
      <c r="A487" s="263"/>
      <c r="B487" s="263"/>
      <c r="C487" s="263"/>
      <c r="D487" s="263"/>
      <c r="E487" s="264"/>
      <c r="F487" s="263"/>
      <c r="G487" s="263"/>
      <c r="H487" s="265"/>
      <c r="I487" s="260"/>
      <c r="J487" s="260"/>
      <c r="K487" s="260"/>
      <c r="L487" s="260"/>
      <c r="M487" s="260"/>
      <c r="N487" s="260"/>
      <c r="O487" s="260"/>
      <c r="P487" s="260"/>
      <c r="Q487" s="260"/>
      <c r="R487" s="260"/>
      <c r="S487" s="260"/>
      <c r="T487" s="260"/>
      <c r="U487" s="260"/>
      <c r="V487" s="260"/>
      <c r="W487" s="260"/>
      <c r="X487" s="260"/>
      <c r="Y487" s="260"/>
      <c r="Z487" s="260"/>
    </row>
    <row r="488" spans="1:26" ht="15.75">
      <c r="A488" s="263"/>
      <c r="B488" s="263"/>
      <c r="C488" s="263"/>
      <c r="D488" s="263"/>
      <c r="E488" s="264"/>
      <c r="F488" s="263"/>
      <c r="G488" s="263"/>
      <c r="H488" s="265"/>
      <c r="I488" s="260"/>
      <c r="J488" s="260"/>
      <c r="K488" s="260"/>
      <c r="L488" s="260"/>
      <c r="M488" s="260"/>
      <c r="N488" s="260"/>
      <c r="O488" s="260"/>
      <c r="P488" s="260"/>
      <c r="Q488" s="260"/>
      <c r="R488" s="260"/>
      <c r="S488" s="260"/>
      <c r="T488" s="260"/>
      <c r="U488" s="260"/>
      <c r="V488" s="260"/>
      <c r="W488" s="260"/>
      <c r="X488" s="260"/>
      <c r="Y488" s="260"/>
      <c r="Z488" s="260"/>
    </row>
    <row r="489" spans="1:26" ht="15.75">
      <c r="A489" s="263"/>
      <c r="B489" s="263"/>
      <c r="C489" s="263"/>
      <c r="D489" s="263"/>
      <c r="E489" s="264"/>
      <c r="F489" s="263"/>
      <c r="G489" s="263"/>
      <c r="H489" s="265"/>
      <c r="I489" s="260"/>
      <c r="J489" s="260"/>
      <c r="K489" s="260"/>
      <c r="L489" s="260"/>
      <c r="M489" s="260"/>
      <c r="N489" s="260"/>
      <c r="O489" s="260"/>
      <c r="P489" s="260"/>
      <c r="Q489" s="260"/>
      <c r="R489" s="260"/>
      <c r="S489" s="260"/>
      <c r="T489" s="260"/>
      <c r="U489" s="260"/>
      <c r="V489" s="260"/>
      <c r="W489" s="260"/>
      <c r="X489" s="260"/>
      <c r="Y489" s="260"/>
      <c r="Z489" s="260"/>
    </row>
    <row r="490" spans="1:26" ht="15.75">
      <c r="A490" s="263"/>
      <c r="B490" s="263"/>
      <c r="C490" s="263"/>
      <c r="D490" s="263"/>
      <c r="E490" s="264"/>
      <c r="F490" s="263"/>
      <c r="G490" s="263"/>
      <c r="H490" s="265"/>
      <c r="I490" s="260"/>
      <c r="J490" s="260"/>
      <c r="K490" s="260"/>
      <c r="L490" s="260"/>
      <c r="M490" s="260"/>
      <c r="N490" s="260"/>
      <c r="O490" s="260"/>
      <c r="P490" s="260"/>
      <c r="Q490" s="260"/>
      <c r="R490" s="260"/>
      <c r="S490" s="260"/>
      <c r="T490" s="260"/>
      <c r="U490" s="260"/>
      <c r="V490" s="260"/>
      <c r="W490" s="260"/>
      <c r="X490" s="260"/>
      <c r="Y490" s="260"/>
      <c r="Z490" s="260"/>
    </row>
    <row r="491" spans="1:26" ht="15.75">
      <c r="A491" s="263"/>
      <c r="B491" s="263"/>
      <c r="C491" s="263"/>
      <c r="D491" s="263"/>
      <c r="E491" s="264"/>
      <c r="F491" s="263"/>
      <c r="G491" s="263"/>
      <c r="H491" s="265"/>
      <c r="I491" s="260"/>
      <c r="J491" s="260"/>
      <c r="K491" s="260"/>
      <c r="L491" s="260"/>
      <c r="M491" s="260"/>
      <c r="N491" s="260"/>
      <c r="O491" s="260"/>
      <c r="P491" s="260"/>
      <c r="Q491" s="260"/>
      <c r="R491" s="260"/>
      <c r="S491" s="260"/>
      <c r="T491" s="260"/>
      <c r="U491" s="260"/>
      <c r="V491" s="260"/>
      <c r="W491" s="260"/>
      <c r="X491" s="260"/>
      <c r="Y491" s="260"/>
      <c r="Z491" s="260"/>
    </row>
    <row r="492" spans="1:26" ht="15.75">
      <c r="A492" s="263"/>
      <c r="B492" s="263"/>
      <c r="C492" s="263"/>
      <c r="D492" s="263"/>
      <c r="E492" s="264"/>
      <c r="F492" s="263"/>
      <c r="G492" s="263"/>
      <c r="H492" s="265"/>
      <c r="I492" s="260"/>
      <c r="J492" s="260"/>
      <c r="K492" s="260"/>
      <c r="L492" s="260"/>
      <c r="M492" s="260"/>
      <c r="N492" s="260"/>
      <c r="O492" s="260"/>
      <c r="P492" s="260"/>
      <c r="Q492" s="260"/>
      <c r="R492" s="260"/>
      <c r="S492" s="260"/>
      <c r="T492" s="260"/>
      <c r="U492" s="260"/>
      <c r="V492" s="260"/>
      <c r="W492" s="260"/>
      <c r="X492" s="260"/>
      <c r="Y492" s="260"/>
      <c r="Z492" s="260"/>
    </row>
    <row r="493" spans="1:26" ht="15.75">
      <c r="A493" s="263"/>
      <c r="B493" s="263"/>
      <c r="C493" s="263"/>
      <c r="D493" s="263"/>
      <c r="E493" s="264"/>
      <c r="F493" s="263"/>
      <c r="G493" s="263"/>
      <c r="H493" s="265"/>
      <c r="I493" s="260"/>
      <c r="J493" s="260"/>
      <c r="K493" s="260"/>
      <c r="L493" s="260"/>
      <c r="M493" s="260"/>
      <c r="N493" s="260"/>
      <c r="O493" s="260"/>
      <c r="P493" s="260"/>
      <c r="Q493" s="260"/>
      <c r="R493" s="260"/>
      <c r="S493" s="260"/>
      <c r="T493" s="260"/>
      <c r="U493" s="260"/>
      <c r="V493" s="260"/>
      <c r="W493" s="260"/>
      <c r="X493" s="260"/>
      <c r="Y493" s="260"/>
      <c r="Z493" s="260"/>
    </row>
    <row r="494" spans="1:26" ht="15.75">
      <c r="A494" s="263"/>
      <c r="B494" s="263"/>
      <c r="C494" s="263"/>
      <c r="D494" s="263"/>
      <c r="E494" s="264"/>
      <c r="F494" s="263"/>
      <c r="G494" s="263"/>
      <c r="H494" s="265"/>
      <c r="I494" s="260"/>
      <c r="J494" s="260"/>
      <c r="K494" s="260"/>
      <c r="L494" s="260"/>
      <c r="M494" s="260"/>
      <c r="N494" s="260"/>
      <c r="O494" s="260"/>
      <c r="P494" s="260"/>
      <c r="Q494" s="260"/>
      <c r="R494" s="260"/>
      <c r="S494" s="260"/>
      <c r="T494" s="260"/>
      <c r="U494" s="260"/>
      <c r="V494" s="260"/>
      <c r="W494" s="260"/>
      <c r="X494" s="260"/>
      <c r="Y494" s="260"/>
      <c r="Z494" s="260"/>
    </row>
    <row r="495" spans="1:26" ht="15.75">
      <c r="A495" s="263"/>
      <c r="B495" s="263"/>
      <c r="C495" s="263"/>
      <c r="D495" s="263"/>
      <c r="E495" s="264"/>
      <c r="F495" s="263"/>
      <c r="G495" s="263"/>
      <c r="H495" s="265"/>
      <c r="I495" s="260"/>
      <c r="J495" s="260"/>
      <c r="K495" s="260"/>
      <c r="L495" s="260"/>
      <c r="M495" s="260"/>
      <c r="N495" s="260"/>
      <c r="O495" s="260"/>
      <c r="P495" s="260"/>
      <c r="Q495" s="260"/>
      <c r="R495" s="260"/>
      <c r="S495" s="260"/>
      <c r="T495" s="260"/>
      <c r="U495" s="260"/>
      <c r="V495" s="260"/>
      <c r="W495" s="260"/>
      <c r="X495" s="260"/>
      <c r="Y495" s="260"/>
      <c r="Z495" s="260"/>
    </row>
    <row r="496" spans="1:26" ht="15.75">
      <c r="A496" s="263"/>
      <c r="B496" s="263"/>
      <c r="C496" s="263"/>
      <c r="D496" s="263"/>
      <c r="E496" s="264"/>
      <c r="F496" s="263"/>
      <c r="G496" s="263"/>
      <c r="H496" s="265"/>
      <c r="I496" s="260"/>
      <c r="J496" s="260"/>
      <c r="K496" s="260"/>
      <c r="L496" s="260"/>
      <c r="M496" s="260"/>
      <c r="N496" s="260"/>
      <c r="O496" s="260"/>
      <c r="P496" s="260"/>
      <c r="Q496" s="260"/>
      <c r="R496" s="260"/>
      <c r="S496" s="260"/>
      <c r="T496" s="260"/>
      <c r="U496" s="260"/>
      <c r="V496" s="260"/>
      <c r="W496" s="260"/>
      <c r="X496" s="260"/>
      <c r="Y496" s="260"/>
      <c r="Z496" s="260"/>
    </row>
    <row r="497" spans="1:26" ht="15.75">
      <c r="A497" s="263"/>
      <c r="B497" s="263"/>
      <c r="C497" s="263"/>
      <c r="D497" s="263"/>
      <c r="E497" s="264"/>
      <c r="F497" s="263"/>
      <c r="G497" s="263"/>
      <c r="H497" s="265"/>
      <c r="I497" s="260"/>
      <c r="J497" s="260"/>
      <c r="K497" s="260"/>
      <c r="L497" s="260"/>
      <c r="M497" s="260"/>
      <c r="N497" s="260"/>
      <c r="O497" s="260"/>
      <c r="P497" s="260"/>
      <c r="Q497" s="260"/>
      <c r="R497" s="260"/>
      <c r="S497" s="260"/>
      <c r="T497" s="260"/>
      <c r="U497" s="260"/>
      <c r="V497" s="260"/>
      <c r="W497" s="260"/>
      <c r="X497" s="260"/>
      <c r="Y497" s="260"/>
      <c r="Z497" s="260"/>
    </row>
    <row r="498" spans="1:26" ht="15.75">
      <c r="A498" s="263"/>
      <c r="B498" s="263"/>
      <c r="C498" s="263"/>
      <c r="D498" s="263"/>
      <c r="E498" s="264"/>
      <c r="F498" s="263"/>
      <c r="G498" s="263"/>
      <c r="H498" s="265"/>
      <c r="I498" s="260"/>
      <c r="J498" s="260"/>
      <c r="K498" s="260"/>
      <c r="L498" s="260"/>
      <c r="M498" s="260"/>
      <c r="N498" s="260"/>
      <c r="O498" s="260"/>
      <c r="P498" s="260"/>
      <c r="Q498" s="260"/>
      <c r="R498" s="260"/>
      <c r="S498" s="260"/>
      <c r="T498" s="260"/>
      <c r="U498" s="260"/>
      <c r="V498" s="260"/>
      <c r="W498" s="260"/>
      <c r="X498" s="260"/>
      <c r="Y498" s="260"/>
      <c r="Z498" s="260"/>
    </row>
    <row r="499" spans="1:26" ht="15.75">
      <c r="A499" s="263"/>
      <c r="B499" s="263"/>
      <c r="C499" s="263"/>
      <c r="D499" s="263"/>
      <c r="E499" s="264"/>
      <c r="F499" s="263"/>
      <c r="G499" s="263"/>
      <c r="H499" s="265"/>
      <c r="I499" s="260"/>
      <c r="J499" s="260"/>
      <c r="K499" s="260"/>
      <c r="L499" s="260"/>
      <c r="M499" s="260"/>
      <c r="N499" s="260"/>
      <c r="O499" s="260"/>
      <c r="P499" s="260"/>
      <c r="Q499" s="260"/>
      <c r="R499" s="260"/>
      <c r="S499" s="260"/>
      <c r="T499" s="260"/>
      <c r="U499" s="260"/>
      <c r="V499" s="260"/>
      <c r="W499" s="260"/>
      <c r="X499" s="260"/>
      <c r="Y499" s="260"/>
      <c r="Z499" s="260"/>
    </row>
    <row r="500" spans="1:26" ht="15.75">
      <c r="A500" s="263"/>
      <c r="B500" s="263"/>
      <c r="C500" s="263"/>
      <c r="D500" s="263"/>
      <c r="E500" s="264"/>
      <c r="F500" s="263"/>
      <c r="G500" s="263"/>
      <c r="H500" s="265"/>
      <c r="I500" s="260"/>
      <c r="J500" s="260"/>
      <c r="K500" s="260"/>
      <c r="L500" s="260"/>
      <c r="M500" s="260"/>
      <c r="N500" s="260"/>
      <c r="O500" s="260"/>
      <c r="P500" s="260"/>
      <c r="Q500" s="260"/>
      <c r="R500" s="260"/>
      <c r="S500" s="260"/>
      <c r="T500" s="260"/>
      <c r="U500" s="260"/>
      <c r="V500" s="260"/>
      <c r="W500" s="260"/>
      <c r="X500" s="260"/>
      <c r="Y500" s="260"/>
      <c r="Z500" s="260"/>
    </row>
    <row r="501" spans="1:26" ht="15.75">
      <c r="A501" s="263"/>
      <c r="B501" s="263"/>
      <c r="C501" s="263"/>
      <c r="D501" s="263"/>
      <c r="E501" s="264"/>
      <c r="F501" s="263"/>
      <c r="G501" s="263"/>
      <c r="H501" s="265"/>
      <c r="I501" s="260"/>
      <c r="J501" s="260"/>
      <c r="K501" s="260"/>
      <c r="L501" s="260"/>
      <c r="M501" s="260"/>
      <c r="N501" s="260"/>
      <c r="O501" s="260"/>
      <c r="P501" s="260"/>
      <c r="Q501" s="260"/>
      <c r="R501" s="260"/>
      <c r="S501" s="260"/>
      <c r="T501" s="260"/>
      <c r="U501" s="260"/>
      <c r="V501" s="260"/>
      <c r="W501" s="260"/>
      <c r="X501" s="260"/>
      <c r="Y501" s="260"/>
      <c r="Z501" s="260"/>
    </row>
    <row r="502" spans="1:26" ht="15.75">
      <c r="A502" s="263"/>
      <c r="B502" s="263"/>
      <c r="C502" s="263"/>
      <c r="D502" s="263"/>
      <c r="E502" s="264"/>
      <c r="F502" s="263"/>
      <c r="G502" s="263"/>
      <c r="H502" s="265"/>
      <c r="I502" s="260"/>
      <c r="J502" s="260"/>
      <c r="K502" s="260"/>
      <c r="L502" s="260"/>
      <c r="M502" s="260"/>
      <c r="N502" s="260"/>
      <c r="O502" s="260"/>
      <c r="P502" s="260"/>
      <c r="Q502" s="260"/>
      <c r="R502" s="260"/>
      <c r="S502" s="260"/>
      <c r="T502" s="260"/>
      <c r="U502" s="260"/>
      <c r="V502" s="260"/>
      <c r="W502" s="260"/>
      <c r="X502" s="260"/>
      <c r="Y502" s="260"/>
      <c r="Z502" s="260"/>
    </row>
    <row r="503" spans="1:26" ht="15.75">
      <c r="A503" s="263"/>
      <c r="B503" s="263"/>
      <c r="C503" s="263"/>
      <c r="D503" s="263"/>
      <c r="E503" s="264"/>
      <c r="F503" s="263"/>
      <c r="G503" s="263"/>
      <c r="H503" s="265"/>
      <c r="I503" s="260"/>
      <c r="J503" s="260"/>
      <c r="K503" s="260"/>
      <c r="L503" s="260"/>
      <c r="M503" s="260"/>
      <c r="N503" s="260"/>
      <c r="O503" s="260"/>
      <c r="P503" s="260"/>
      <c r="Q503" s="260"/>
      <c r="R503" s="260"/>
      <c r="S503" s="260"/>
      <c r="T503" s="260"/>
      <c r="U503" s="260"/>
      <c r="V503" s="260"/>
      <c r="W503" s="260"/>
      <c r="X503" s="260"/>
      <c r="Y503" s="260"/>
      <c r="Z503" s="260"/>
    </row>
    <row r="504" spans="1:26" ht="15.75">
      <c r="A504" s="263"/>
      <c r="B504" s="263"/>
      <c r="C504" s="263"/>
      <c r="D504" s="263"/>
      <c r="E504" s="264"/>
      <c r="F504" s="263"/>
      <c r="G504" s="263"/>
      <c r="H504" s="265"/>
      <c r="I504" s="260"/>
      <c r="J504" s="260"/>
      <c r="K504" s="260"/>
      <c r="L504" s="260"/>
      <c r="M504" s="260"/>
      <c r="N504" s="260"/>
      <c r="O504" s="260"/>
      <c r="P504" s="260"/>
      <c r="Q504" s="260"/>
      <c r="R504" s="260"/>
      <c r="S504" s="260"/>
      <c r="T504" s="260"/>
      <c r="U504" s="260"/>
      <c r="V504" s="260"/>
      <c r="W504" s="260"/>
      <c r="X504" s="260"/>
      <c r="Y504" s="260"/>
      <c r="Z504" s="260"/>
    </row>
    <row r="505" spans="1:26" ht="15.75">
      <c r="A505" s="263"/>
      <c r="B505" s="263"/>
      <c r="C505" s="263"/>
      <c r="D505" s="263"/>
      <c r="E505" s="264"/>
      <c r="F505" s="263"/>
      <c r="G505" s="263"/>
      <c r="H505" s="265"/>
      <c r="I505" s="260"/>
      <c r="J505" s="260"/>
      <c r="K505" s="260"/>
      <c r="L505" s="260"/>
      <c r="M505" s="260"/>
      <c r="N505" s="260"/>
      <c r="O505" s="260"/>
      <c r="P505" s="260"/>
      <c r="Q505" s="260"/>
      <c r="R505" s="260"/>
      <c r="S505" s="260"/>
      <c r="T505" s="260"/>
      <c r="U505" s="260"/>
      <c r="V505" s="260"/>
      <c r="W505" s="260"/>
      <c r="X505" s="260"/>
      <c r="Y505" s="260"/>
      <c r="Z505" s="260"/>
    </row>
    <row r="506" spans="1:26" ht="15.75">
      <c r="A506" s="263"/>
      <c r="B506" s="263"/>
      <c r="C506" s="263"/>
      <c r="D506" s="263"/>
      <c r="E506" s="264"/>
      <c r="F506" s="263"/>
      <c r="G506" s="263"/>
      <c r="H506" s="265"/>
      <c r="I506" s="260"/>
      <c r="J506" s="260"/>
      <c r="K506" s="260"/>
      <c r="L506" s="260"/>
      <c r="M506" s="260"/>
      <c r="N506" s="260"/>
      <c r="O506" s="260"/>
      <c r="P506" s="260"/>
      <c r="Q506" s="260"/>
      <c r="R506" s="260"/>
      <c r="S506" s="260"/>
      <c r="T506" s="260"/>
      <c r="U506" s="260"/>
      <c r="V506" s="260"/>
      <c r="W506" s="260"/>
      <c r="X506" s="260"/>
      <c r="Y506" s="260"/>
      <c r="Z506" s="260"/>
    </row>
    <row r="507" spans="1:26" ht="15.75">
      <c r="A507" s="263"/>
      <c r="B507" s="263"/>
      <c r="C507" s="263"/>
      <c r="D507" s="263"/>
      <c r="E507" s="264"/>
      <c r="F507" s="263"/>
      <c r="G507" s="263"/>
      <c r="H507" s="265"/>
      <c r="I507" s="260"/>
      <c r="J507" s="260"/>
      <c r="K507" s="260"/>
      <c r="L507" s="260"/>
      <c r="M507" s="260"/>
      <c r="N507" s="260"/>
      <c r="O507" s="260"/>
      <c r="P507" s="260"/>
      <c r="Q507" s="260"/>
      <c r="R507" s="260"/>
      <c r="S507" s="260"/>
      <c r="T507" s="260"/>
      <c r="U507" s="260"/>
      <c r="V507" s="260"/>
      <c r="W507" s="260"/>
      <c r="X507" s="260"/>
      <c r="Y507" s="260"/>
      <c r="Z507" s="260"/>
    </row>
    <row r="508" spans="1:26" ht="15.75">
      <c r="A508" s="263"/>
      <c r="B508" s="263"/>
      <c r="C508" s="263"/>
      <c r="D508" s="263"/>
      <c r="E508" s="264"/>
      <c r="F508" s="263"/>
      <c r="G508" s="263"/>
      <c r="H508" s="265"/>
      <c r="I508" s="260"/>
      <c r="J508" s="260"/>
      <c r="K508" s="260"/>
      <c r="L508" s="260"/>
      <c r="M508" s="260"/>
      <c r="N508" s="260"/>
      <c r="O508" s="260"/>
      <c r="P508" s="260"/>
      <c r="Q508" s="260"/>
      <c r="R508" s="260"/>
      <c r="S508" s="260"/>
      <c r="T508" s="260"/>
      <c r="U508" s="260"/>
      <c r="V508" s="260"/>
      <c r="W508" s="260"/>
      <c r="X508" s="260"/>
      <c r="Y508" s="260"/>
      <c r="Z508" s="260"/>
    </row>
    <row r="509" spans="1:26" ht="15.75">
      <c r="A509" s="263"/>
      <c r="B509" s="263"/>
      <c r="C509" s="263"/>
      <c r="D509" s="263"/>
      <c r="E509" s="264"/>
      <c r="F509" s="263"/>
      <c r="G509" s="263"/>
      <c r="H509" s="265"/>
      <c r="I509" s="260"/>
      <c r="J509" s="260"/>
      <c r="K509" s="260"/>
      <c r="L509" s="260"/>
      <c r="M509" s="260"/>
      <c r="N509" s="260"/>
      <c r="O509" s="260"/>
      <c r="P509" s="260"/>
      <c r="Q509" s="260"/>
      <c r="R509" s="260"/>
      <c r="S509" s="260"/>
      <c r="T509" s="260"/>
      <c r="U509" s="260"/>
      <c r="V509" s="260"/>
      <c r="W509" s="260"/>
      <c r="X509" s="260"/>
      <c r="Y509" s="260"/>
      <c r="Z509" s="260"/>
    </row>
    <row r="510" spans="1:26" ht="15.75">
      <c r="A510" s="263"/>
      <c r="B510" s="263"/>
      <c r="C510" s="263"/>
      <c r="D510" s="263"/>
      <c r="E510" s="264"/>
      <c r="F510" s="263"/>
      <c r="G510" s="263"/>
      <c r="H510" s="265"/>
      <c r="I510" s="260"/>
      <c r="J510" s="260"/>
      <c r="K510" s="260"/>
      <c r="L510" s="260"/>
      <c r="M510" s="260"/>
      <c r="N510" s="260"/>
      <c r="O510" s="260"/>
      <c r="P510" s="260"/>
      <c r="Q510" s="260"/>
      <c r="R510" s="260"/>
      <c r="S510" s="260"/>
      <c r="T510" s="260"/>
      <c r="U510" s="260"/>
      <c r="V510" s="260"/>
      <c r="W510" s="260"/>
      <c r="X510" s="260"/>
      <c r="Y510" s="260"/>
      <c r="Z510" s="260"/>
    </row>
    <row r="511" spans="1:26" ht="15.75">
      <c r="A511" s="263"/>
      <c r="B511" s="263"/>
      <c r="C511" s="263"/>
      <c r="D511" s="263"/>
      <c r="E511" s="264"/>
      <c r="F511" s="263"/>
      <c r="G511" s="263"/>
      <c r="H511" s="265"/>
      <c r="I511" s="260"/>
      <c r="J511" s="260"/>
      <c r="K511" s="260"/>
      <c r="L511" s="260"/>
      <c r="M511" s="260"/>
      <c r="N511" s="260"/>
      <c r="O511" s="260"/>
      <c r="P511" s="260"/>
      <c r="Q511" s="260"/>
      <c r="R511" s="260"/>
      <c r="S511" s="260"/>
      <c r="T511" s="260"/>
      <c r="U511" s="260"/>
      <c r="V511" s="260"/>
      <c r="W511" s="260"/>
      <c r="X511" s="260"/>
      <c r="Y511" s="260"/>
      <c r="Z511" s="260"/>
    </row>
    <row r="512" spans="1:26" ht="15.75">
      <c r="A512" s="263"/>
      <c r="B512" s="263"/>
      <c r="C512" s="263"/>
      <c r="D512" s="263"/>
      <c r="E512" s="264"/>
      <c r="F512" s="263"/>
      <c r="G512" s="263"/>
      <c r="H512" s="265"/>
      <c r="I512" s="260"/>
      <c r="J512" s="260"/>
      <c r="K512" s="260"/>
      <c r="L512" s="260"/>
      <c r="M512" s="260"/>
      <c r="N512" s="260"/>
      <c r="O512" s="260"/>
      <c r="P512" s="260"/>
      <c r="Q512" s="260"/>
      <c r="R512" s="260"/>
      <c r="S512" s="260"/>
      <c r="T512" s="260"/>
      <c r="U512" s="260"/>
      <c r="V512" s="260"/>
      <c r="W512" s="260"/>
      <c r="X512" s="260"/>
      <c r="Y512" s="260"/>
      <c r="Z512" s="260"/>
    </row>
    <row r="513" spans="1:26" ht="15.75">
      <c r="A513" s="263"/>
      <c r="B513" s="263"/>
      <c r="C513" s="263"/>
      <c r="D513" s="263"/>
      <c r="E513" s="264"/>
      <c r="F513" s="263"/>
      <c r="G513" s="263"/>
      <c r="H513" s="265"/>
      <c r="I513" s="260"/>
      <c r="J513" s="260"/>
      <c r="K513" s="260"/>
      <c r="L513" s="260"/>
      <c r="M513" s="260"/>
      <c r="N513" s="260"/>
      <c r="O513" s="260"/>
      <c r="P513" s="260"/>
      <c r="Q513" s="260"/>
      <c r="R513" s="260"/>
      <c r="S513" s="260"/>
      <c r="T513" s="260"/>
      <c r="U513" s="260"/>
      <c r="V513" s="260"/>
      <c r="W513" s="260"/>
      <c r="X513" s="260"/>
      <c r="Y513" s="260"/>
      <c r="Z513" s="260"/>
    </row>
    <row r="514" spans="1:26" ht="15.75">
      <c r="A514" s="263"/>
      <c r="B514" s="263"/>
      <c r="C514" s="263"/>
      <c r="D514" s="263"/>
      <c r="E514" s="264"/>
      <c r="F514" s="263"/>
      <c r="G514" s="263"/>
      <c r="H514" s="265"/>
      <c r="I514" s="260"/>
      <c r="J514" s="260"/>
      <c r="K514" s="260"/>
      <c r="L514" s="260"/>
      <c r="M514" s="260"/>
      <c r="N514" s="260"/>
      <c r="O514" s="260"/>
      <c r="P514" s="260"/>
      <c r="Q514" s="260"/>
      <c r="R514" s="260"/>
      <c r="S514" s="260"/>
      <c r="T514" s="260"/>
      <c r="U514" s="260"/>
      <c r="V514" s="260"/>
      <c r="W514" s="260"/>
      <c r="X514" s="260"/>
      <c r="Y514" s="260"/>
      <c r="Z514" s="260"/>
    </row>
    <row r="515" spans="1:26" ht="15.75">
      <c r="A515" s="263"/>
      <c r="B515" s="263"/>
      <c r="C515" s="263"/>
      <c r="D515" s="263"/>
      <c r="E515" s="264"/>
      <c r="F515" s="263"/>
      <c r="G515" s="263"/>
      <c r="H515" s="265"/>
      <c r="I515" s="260"/>
      <c r="J515" s="260"/>
      <c r="K515" s="260"/>
      <c r="L515" s="260"/>
      <c r="M515" s="260"/>
      <c r="N515" s="260"/>
      <c r="O515" s="260"/>
      <c r="P515" s="260"/>
      <c r="Q515" s="260"/>
      <c r="R515" s="260"/>
      <c r="S515" s="260"/>
      <c r="T515" s="260"/>
      <c r="U515" s="260"/>
      <c r="V515" s="260"/>
      <c r="W515" s="260"/>
      <c r="X515" s="260"/>
      <c r="Y515" s="260"/>
      <c r="Z515" s="260"/>
    </row>
    <row r="516" spans="1:26" ht="15.75">
      <c r="A516" s="263"/>
      <c r="B516" s="263"/>
      <c r="C516" s="263"/>
      <c r="D516" s="263"/>
      <c r="E516" s="264"/>
      <c r="F516" s="263"/>
      <c r="G516" s="263"/>
      <c r="H516" s="265"/>
      <c r="I516" s="260"/>
      <c r="J516" s="260"/>
      <c r="K516" s="260"/>
      <c r="L516" s="260"/>
      <c r="M516" s="260"/>
      <c r="N516" s="260"/>
      <c r="O516" s="260"/>
      <c r="P516" s="260"/>
      <c r="Q516" s="260"/>
      <c r="R516" s="260"/>
      <c r="S516" s="260"/>
      <c r="T516" s="260"/>
      <c r="U516" s="260"/>
      <c r="V516" s="260"/>
      <c r="W516" s="260"/>
      <c r="X516" s="260"/>
      <c r="Y516" s="260"/>
      <c r="Z516" s="260"/>
    </row>
    <row r="517" spans="1:26" ht="15.75">
      <c r="A517" s="263"/>
      <c r="B517" s="263"/>
      <c r="C517" s="263"/>
      <c r="D517" s="263"/>
      <c r="E517" s="264"/>
      <c r="F517" s="263"/>
      <c r="G517" s="263"/>
      <c r="H517" s="265"/>
      <c r="I517" s="260"/>
      <c r="J517" s="260"/>
      <c r="K517" s="260"/>
      <c r="L517" s="260"/>
      <c r="M517" s="260"/>
      <c r="N517" s="260"/>
      <c r="O517" s="260"/>
      <c r="P517" s="260"/>
      <c r="Q517" s="260"/>
      <c r="R517" s="260"/>
      <c r="S517" s="260"/>
      <c r="T517" s="260"/>
      <c r="U517" s="260"/>
      <c r="V517" s="260"/>
      <c r="W517" s="260"/>
      <c r="X517" s="260"/>
      <c r="Y517" s="260"/>
      <c r="Z517" s="260"/>
    </row>
    <row r="518" spans="1:26" ht="15.75">
      <c r="A518" s="263"/>
      <c r="B518" s="263"/>
      <c r="C518" s="263"/>
      <c r="D518" s="263"/>
      <c r="E518" s="264"/>
      <c r="F518" s="263"/>
      <c r="G518" s="263"/>
      <c r="H518" s="265"/>
      <c r="I518" s="260"/>
      <c r="J518" s="260"/>
      <c r="K518" s="260"/>
      <c r="L518" s="260"/>
      <c r="M518" s="260"/>
      <c r="N518" s="260"/>
      <c r="O518" s="260"/>
      <c r="P518" s="260"/>
      <c r="Q518" s="260"/>
      <c r="R518" s="260"/>
      <c r="S518" s="260"/>
      <c r="T518" s="260"/>
      <c r="U518" s="260"/>
      <c r="V518" s="260"/>
      <c r="W518" s="260"/>
      <c r="X518" s="260"/>
      <c r="Y518" s="260"/>
      <c r="Z518" s="260"/>
    </row>
    <row r="519" spans="1:26" ht="15.75">
      <c r="A519" s="263"/>
      <c r="B519" s="263"/>
      <c r="C519" s="263"/>
      <c r="D519" s="263"/>
      <c r="E519" s="264"/>
      <c r="F519" s="263"/>
      <c r="G519" s="263"/>
      <c r="H519" s="265"/>
      <c r="I519" s="260"/>
      <c r="J519" s="260"/>
      <c r="K519" s="260"/>
      <c r="L519" s="260"/>
      <c r="M519" s="260"/>
      <c r="N519" s="260"/>
      <c r="O519" s="260"/>
      <c r="P519" s="260"/>
      <c r="Q519" s="260"/>
      <c r="R519" s="260"/>
      <c r="S519" s="260"/>
      <c r="T519" s="260"/>
      <c r="U519" s="260"/>
      <c r="V519" s="260"/>
      <c r="W519" s="260"/>
      <c r="X519" s="260"/>
      <c r="Y519" s="260"/>
      <c r="Z519" s="260"/>
    </row>
    <row r="520" spans="1:26" ht="15.75">
      <c r="A520" s="263"/>
      <c r="B520" s="263"/>
      <c r="C520" s="263"/>
      <c r="D520" s="263"/>
      <c r="E520" s="264"/>
      <c r="F520" s="263"/>
      <c r="G520" s="263"/>
      <c r="H520" s="265"/>
      <c r="I520" s="260"/>
      <c r="J520" s="260"/>
      <c r="K520" s="260"/>
      <c r="L520" s="260"/>
      <c r="M520" s="260"/>
      <c r="N520" s="260"/>
      <c r="O520" s="260"/>
      <c r="P520" s="260"/>
      <c r="Q520" s="260"/>
      <c r="R520" s="260"/>
      <c r="S520" s="260"/>
      <c r="T520" s="260"/>
      <c r="U520" s="260"/>
      <c r="V520" s="260"/>
      <c r="W520" s="260"/>
      <c r="X520" s="260"/>
      <c r="Y520" s="260"/>
      <c r="Z520" s="260"/>
    </row>
    <row r="521" spans="1:26" ht="15.75">
      <c r="A521" s="263"/>
      <c r="B521" s="263"/>
      <c r="C521" s="263"/>
      <c r="D521" s="263"/>
      <c r="E521" s="264"/>
      <c r="F521" s="263"/>
      <c r="G521" s="263"/>
      <c r="H521" s="265"/>
      <c r="I521" s="260"/>
      <c r="J521" s="260"/>
      <c r="K521" s="260"/>
      <c r="L521" s="260"/>
      <c r="M521" s="260"/>
      <c r="N521" s="260"/>
      <c r="O521" s="260"/>
      <c r="P521" s="260"/>
      <c r="Q521" s="260"/>
      <c r="R521" s="260"/>
      <c r="S521" s="260"/>
      <c r="T521" s="260"/>
      <c r="U521" s="260"/>
      <c r="V521" s="260"/>
      <c r="W521" s="260"/>
      <c r="X521" s="260"/>
      <c r="Y521" s="260"/>
      <c r="Z521" s="260"/>
    </row>
    <row r="522" spans="1:26" ht="15.75">
      <c r="A522" s="263"/>
      <c r="B522" s="263"/>
      <c r="C522" s="263"/>
      <c r="D522" s="263"/>
      <c r="E522" s="264"/>
      <c r="F522" s="263"/>
      <c r="G522" s="263"/>
      <c r="H522" s="265"/>
      <c r="I522" s="260"/>
      <c r="J522" s="260"/>
      <c r="K522" s="260"/>
      <c r="L522" s="260"/>
      <c r="M522" s="260"/>
      <c r="N522" s="260"/>
      <c r="O522" s="260"/>
      <c r="P522" s="260"/>
      <c r="Q522" s="260"/>
      <c r="R522" s="260"/>
      <c r="S522" s="260"/>
      <c r="T522" s="260"/>
      <c r="U522" s="260"/>
      <c r="V522" s="260"/>
      <c r="W522" s="260"/>
      <c r="X522" s="260"/>
      <c r="Y522" s="260"/>
      <c r="Z522" s="260"/>
    </row>
    <row r="523" spans="1:26" ht="15.75">
      <c r="A523" s="263"/>
      <c r="B523" s="263"/>
      <c r="C523" s="263"/>
      <c r="D523" s="263"/>
      <c r="E523" s="264"/>
      <c r="F523" s="263"/>
      <c r="G523" s="263"/>
      <c r="H523" s="265"/>
      <c r="I523" s="260"/>
      <c r="J523" s="260"/>
      <c r="K523" s="260"/>
      <c r="L523" s="260"/>
      <c r="M523" s="260"/>
      <c r="N523" s="260"/>
      <c r="O523" s="260"/>
      <c r="P523" s="260"/>
      <c r="Q523" s="260"/>
      <c r="R523" s="260"/>
      <c r="S523" s="260"/>
      <c r="T523" s="260"/>
      <c r="U523" s="260"/>
      <c r="V523" s="260"/>
      <c r="W523" s="260"/>
      <c r="X523" s="260"/>
      <c r="Y523" s="260"/>
      <c r="Z523" s="260"/>
    </row>
    <row r="524" spans="1:26" ht="15.75">
      <c r="A524" s="263"/>
      <c r="B524" s="263"/>
      <c r="C524" s="263"/>
      <c r="D524" s="263"/>
      <c r="E524" s="264"/>
      <c r="F524" s="263"/>
      <c r="G524" s="263"/>
      <c r="H524" s="265"/>
      <c r="I524" s="260"/>
      <c r="J524" s="260"/>
      <c r="K524" s="260"/>
      <c r="L524" s="260"/>
      <c r="M524" s="260"/>
      <c r="N524" s="260"/>
      <c r="O524" s="260"/>
      <c r="P524" s="260"/>
      <c r="Q524" s="260"/>
      <c r="R524" s="260"/>
      <c r="S524" s="260"/>
      <c r="T524" s="260"/>
      <c r="U524" s="260"/>
      <c r="V524" s="260"/>
      <c r="W524" s="260"/>
      <c r="X524" s="260"/>
      <c r="Y524" s="260"/>
      <c r="Z524" s="260"/>
    </row>
    <row r="525" spans="1:26" ht="15.75">
      <c r="A525" s="263"/>
      <c r="B525" s="263"/>
      <c r="C525" s="263"/>
      <c r="D525" s="263"/>
      <c r="E525" s="264"/>
      <c r="F525" s="263"/>
      <c r="G525" s="263"/>
      <c r="H525" s="265"/>
      <c r="I525" s="260"/>
      <c r="J525" s="260"/>
      <c r="K525" s="260"/>
      <c r="L525" s="260"/>
      <c r="M525" s="260"/>
      <c r="N525" s="260"/>
      <c r="O525" s="260"/>
      <c r="P525" s="260"/>
      <c r="Q525" s="260"/>
      <c r="R525" s="260"/>
      <c r="S525" s="260"/>
      <c r="T525" s="260"/>
      <c r="U525" s="260"/>
      <c r="V525" s="260"/>
      <c r="W525" s="260"/>
      <c r="X525" s="260"/>
      <c r="Y525" s="260"/>
      <c r="Z525" s="260"/>
    </row>
    <row r="526" spans="1:26" ht="15.75">
      <c r="A526" s="263"/>
      <c r="B526" s="263"/>
      <c r="C526" s="263"/>
      <c r="D526" s="263"/>
      <c r="E526" s="264"/>
      <c r="F526" s="263"/>
      <c r="G526" s="263"/>
      <c r="H526" s="265"/>
      <c r="I526" s="260"/>
      <c r="J526" s="260"/>
      <c r="K526" s="260"/>
      <c r="L526" s="260"/>
      <c r="M526" s="260"/>
      <c r="N526" s="260"/>
      <c r="O526" s="260"/>
      <c r="P526" s="260"/>
      <c r="Q526" s="260"/>
      <c r="R526" s="260"/>
      <c r="S526" s="260"/>
      <c r="T526" s="260"/>
      <c r="U526" s="260"/>
      <c r="V526" s="260"/>
      <c r="W526" s="260"/>
      <c r="X526" s="260"/>
      <c r="Y526" s="260"/>
      <c r="Z526" s="260"/>
    </row>
    <row r="527" spans="1:26" ht="15.75">
      <c r="A527" s="263"/>
      <c r="B527" s="263"/>
      <c r="C527" s="263"/>
      <c r="D527" s="263"/>
      <c r="E527" s="264"/>
      <c r="F527" s="263"/>
      <c r="G527" s="263"/>
      <c r="H527" s="265"/>
      <c r="I527" s="260"/>
      <c r="J527" s="260"/>
      <c r="K527" s="260"/>
      <c r="L527" s="260"/>
      <c r="M527" s="260"/>
      <c r="N527" s="260"/>
      <c r="O527" s="260"/>
      <c r="P527" s="260"/>
      <c r="Q527" s="260"/>
      <c r="R527" s="260"/>
      <c r="S527" s="260"/>
      <c r="T527" s="260"/>
      <c r="U527" s="260"/>
      <c r="V527" s="260"/>
      <c r="W527" s="260"/>
      <c r="X527" s="260"/>
      <c r="Y527" s="260"/>
      <c r="Z527" s="260"/>
    </row>
    <row r="528" spans="1:26" ht="15.75">
      <c r="A528" s="263"/>
      <c r="B528" s="263"/>
      <c r="C528" s="263"/>
      <c r="D528" s="263"/>
      <c r="E528" s="264"/>
      <c r="F528" s="263"/>
      <c r="G528" s="263"/>
      <c r="H528" s="265"/>
      <c r="I528" s="260"/>
      <c r="J528" s="260"/>
      <c r="K528" s="260"/>
      <c r="L528" s="260"/>
      <c r="M528" s="260"/>
      <c r="N528" s="260"/>
      <c r="O528" s="260"/>
      <c r="P528" s="260"/>
      <c r="Q528" s="260"/>
      <c r="R528" s="260"/>
      <c r="S528" s="260"/>
      <c r="T528" s="260"/>
      <c r="U528" s="260"/>
      <c r="V528" s="260"/>
      <c r="W528" s="260"/>
      <c r="X528" s="260"/>
      <c r="Y528" s="260"/>
      <c r="Z528" s="260"/>
    </row>
    <row r="529" spans="1:26" ht="15.75">
      <c r="A529" s="263"/>
      <c r="B529" s="263"/>
      <c r="C529" s="263"/>
      <c r="D529" s="263"/>
      <c r="E529" s="264"/>
      <c r="F529" s="263"/>
      <c r="G529" s="263"/>
      <c r="H529" s="265"/>
      <c r="I529" s="260"/>
      <c r="J529" s="260"/>
      <c r="K529" s="260"/>
      <c r="L529" s="260"/>
      <c r="M529" s="260"/>
      <c r="N529" s="260"/>
      <c r="O529" s="260"/>
      <c r="P529" s="260"/>
      <c r="Q529" s="260"/>
      <c r="R529" s="260"/>
      <c r="S529" s="260"/>
      <c r="T529" s="260"/>
      <c r="U529" s="260"/>
      <c r="V529" s="260"/>
      <c r="W529" s="260"/>
      <c r="X529" s="260"/>
      <c r="Y529" s="260"/>
      <c r="Z529" s="260"/>
    </row>
    <row r="530" spans="1:26" ht="15.75">
      <c r="A530" s="263"/>
      <c r="B530" s="263"/>
      <c r="C530" s="263"/>
      <c r="D530" s="263"/>
      <c r="E530" s="264"/>
      <c r="F530" s="263"/>
      <c r="G530" s="263"/>
      <c r="H530" s="265"/>
      <c r="I530" s="260"/>
      <c r="J530" s="260"/>
      <c r="K530" s="260"/>
      <c r="L530" s="260"/>
      <c r="M530" s="260"/>
      <c r="N530" s="260"/>
      <c r="O530" s="260"/>
      <c r="P530" s="260"/>
      <c r="Q530" s="260"/>
      <c r="R530" s="260"/>
      <c r="S530" s="260"/>
      <c r="T530" s="260"/>
      <c r="U530" s="260"/>
      <c r="V530" s="260"/>
      <c r="W530" s="260"/>
      <c r="X530" s="260"/>
      <c r="Y530" s="260"/>
      <c r="Z530" s="260"/>
    </row>
    <row r="531" spans="1:26" ht="15.75">
      <c r="A531" s="263"/>
      <c r="B531" s="263"/>
      <c r="C531" s="263"/>
      <c r="D531" s="263"/>
      <c r="E531" s="264"/>
      <c r="F531" s="263"/>
      <c r="G531" s="263"/>
      <c r="H531" s="265"/>
      <c r="I531" s="260"/>
      <c r="J531" s="260"/>
      <c r="K531" s="260"/>
      <c r="L531" s="260"/>
      <c r="M531" s="260"/>
      <c r="N531" s="260"/>
      <c r="O531" s="260"/>
      <c r="P531" s="260"/>
      <c r="Q531" s="260"/>
      <c r="R531" s="260"/>
      <c r="S531" s="260"/>
      <c r="T531" s="260"/>
      <c r="U531" s="260"/>
      <c r="V531" s="260"/>
      <c r="W531" s="260"/>
      <c r="X531" s="260"/>
      <c r="Y531" s="260"/>
      <c r="Z531" s="260"/>
    </row>
    <row r="532" spans="1:26" ht="15.75">
      <c r="A532" s="263"/>
      <c r="B532" s="263"/>
      <c r="C532" s="263"/>
      <c r="D532" s="263"/>
      <c r="E532" s="264"/>
      <c r="F532" s="263"/>
      <c r="G532" s="263"/>
      <c r="H532" s="265"/>
      <c r="I532" s="260"/>
      <c r="J532" s="260"/>
      <c r="K532" s="260"/>
      <c r="L532" s="260"/>
      <c r="M532" s="260"/>
      <c r="N532" s="260"/>
      <c r="O532" s="260"/>
      <c r="P532" s="260"/>
      <c r="Q532" s="260"/>
      <c r="R532" s="260"/>
      <c r="S532" s="260"/>
      <c r="T532" s="260"/>
      <c r="U532" s="260"/>
      <c r="V532" s="260"/>
      <c r="W532" s="260"/>
      <c r="X532" s="260"/>
      <c r="Y532" s="260"/>
      <c r="Z532" s="260"/>
    </row>
    <row r="533" spans="1:26" ht="15.75">
      <c r="A533" s="263"/>
      <c r="B533" s="263"/>
      <c r="C533" s="263"/>
      <c r="D533" s="263"/>
      <c r="E533" s="264"/>
      <c r="F533" s="263"/>
      <c r="G533" s="263"/>
      <c r="H533" s="265"/>
      <c r="I533" s="260"/>
      <c r="J533" s="260"/>
      <c r="K533" s="260"/>
      <c r="L533" s="260"/>
      <c r="M533" s="260"/>
      <c r="N533" s="260"/>
      <c r="O533" s="260"/>
      <c r="P533" s="260"/>
      <c r="Q533" s="260"/>
      <c r="R533" s="260"/>
      <c r="S533" s="260"/>
      <c r="T533" s="260"/>
      <c r="U533" s="260"/>
      <c r="V533" s="260"/>
      <c r="W533" s="260"/>
      <c r="X533" s="260"/>
      <c r="Y533" s="260"/>
      <c r="Z533" s="260"/>
    </row>
    <row r="534" spans="1:26" ht="15.75">
      <c r="A534" s="263"/>
      <c r="B534" s="263"/>
      <c r="C534" s="263"/>
      <c r="D534" s="263"/>
      <c r="E534" s="264"/>
      <c r="F534" s="263"/>
      <c r="G534" s="263"/>
      <c r="H534" s="265"/>
      <c r="I534" s="260"/>
      <c r="J534" s="260"/>
      <c r="K534" s="260"/>
      <c r="L534" s="260"/>
      <c r="M534" s="260"/>
      <c r="N534" s="260"/>
      <c r="O534" s="260"/>
      <c r="P534" s="260"/>
      <c r="Q534" s="260"/>
      <c r="R534" s="260"/>
      <c r="S534" s="260"/>
      <c r="T534" s="260"/>
      <c r="U534" s="260"/>
      <c r="V534" s="260"/>
      <c r="W534" s="260"/>
      <c r="X534" s="260"/>
      <c r="Y534" s="260"/>
      <c r="Z534" s="260"/>
    </row>
    <row r="535" spans="1:26" ht="15.75">
      <c r="A535" s="263"/>
      <c r="B535" s="263"/>
      <c r="C535" s="263"/>
      <c r="D535" s="263"/>
      <c r="E535" s="264"/>
      <c r="F535" s="263"/>
      <c r="G535" s="263"/>
      <c r="H535" s="265"/>
      <c r="I535" s="260"/>
      <c r="J535" s="260"/>
      <c r="K535" s="260"/>
      <c r="L535" s="260"/>
      <c r="M535" s="260"/>
      <c r="N535" s="260"/>
      <c r="O535" s="260"/>
      <c r="P535" s="260"/>
      <c r="Q535" s="260"/>
      <c r="R535" s="260"/>
      <c r="S535" s="260"/>
      <c r="T535" s="260"/>
      <c r="U535" s="260"/>
      <c r="V535" s="260"/>
      <c r="W535" s="260"/>
      <c r="X535" s="260"/>
      <c r="Y535" s="260"/>
      <c r="Z535" s="260"/>
    </row>
    <row r="536" spans="1:26" ht="15.75">
      <c r="A536" s="263"/>
      <c r="B536" s="263"/>
      <c r="C536" s="263"/>
      <c r="D536" s="263"/>
      <c r="E536" s="264"/>
      <c r="F536" s="263"/>
      <c r="G536" s="263"/>
      <c r="H536" s="265"/>
      <c r="I536" s="260"/>
      <c r="J536" s="260"/>
      <c r="K536" s="260"/>
      <c r="L536" s="260"/>
      <c r="M536" s="260"/>
      <c r="N536" s="260"/>
      <c r="O536" s="260"/>
      <c r="P536" s="260"/>
      <c r="Q536" s="260"/>
      <c r="R536" s="260"/>
      <c r="S536" s="260"/>
      <c r="T536" s="260"/>
      <c r="U536" s="260"/>
      <c r="V536" s="260"/>
      <c r="W536" s="260"/>
      <c r="X536" s="260"/>
      <c r="Y536" s="260"/>
      <c r="Z536" s="260"/>
    </row>
    <row r="537" spans="1:26" ht="15.75">
      <c r="A537" s="263"/>
      <c r="B537" s="263"/>
      <c r="C537" s="263"/>
      <c r="D537" s="263"/>
      <c r="E537" s="264"/>
      <c r="F537" s="263"/>
      <c r="G537" s="263"/>
      <c r="H537" s="265"/>
      <c r="I537" s="260"/>
      <c r="J537" s="260"/>
      <c r="K537" s="260"/>
      <c r="L537" s="260"/>
      <c r="M537" s="260"/>
      <c r="N537" s="260"/>
      <c r="O537" s="260"/>
      <c r="P537" s="260"/>
      <c r="Q537" s="260"/>
      <c r="R537" s="260"/>
      <c r="S537" s="260"/>
      <c r="T537" s="260"/>
      <c r="U537" s="260"/>
      <c r="V537" s="260"/>
      <c r="W537" s="260"/>
      <c r="X537" s="260"/>
      <c r="Y537" s="260"/>
      <c r="Z537" s="260"/>
    </row>
    <row r="538" spans="1:26" ht="15.75">
      <c r="A538" s="263"/>
      <c r="B538" s="263"/>
      <c r="C538" s="263"/>
      <c r="D538" s="263"/>
      <c r="E538" s="264"/>
      <c r="F538" s="263"/>
      <c r="G538" s="263"/>
      <c r="H538" s="265"/>
      <c r="I538" s="260"/>
      <c r="J538" s="260"/>
      <c r="K538" s="260"/>
      <c r="L538" s="260"/>
      <c r="M538" s="260"/>
      <c r="N538" s="260"/>
      <c r="O538" s="260"/>
      <c r="P538" s="260"/>
      <c r="Q538" s="260"/>
      <c r="R538" s="260"/>
      <c r="S538" s="260"/>
      <c r="T538" s="260"/>
      <c r="U538" s="260"/>
      <c r="V538" s="260"/>
      <c r="W538" s="260"/>
      <c r="X538" s="260"/>
      <c r="Y538" s="260"/>
      <c r="Z538" s="260"/>
    </row>
    <row r="539" spans="1:26" ht="15.75">
      <c r="A539" s="263"/>
      <c r="B539" s="263"/>
      <c r="C539" s="263"/>
      <c r="D539" s="263"/>
      <c r="E539" s="264"/>
      <c r="F539" s="263"/>
      <c r="G539" s="263"/>
      <c r="H539" s="265"/>
      <c r="I539" s="260"/>
      <c r="J539" s="260"/>
      <c r="K539" s="260"/>
      <c r="L539" s="260"/>
      <c r="M539" s="260"/>
      <c r="N539" s="260"/>
      <c r="O539" s="260"/>
      <c r="P539" s="260"/>
      <c r="Q539" s="260"/>
      <c r="R539" s="260"/>
      <c r="S539" s="260"/>
      <c r="T539" s="260"/>
      <c r="U539" s="260"/>
      <c r="V539" s="260"/>
      <c r="W539" s="260"/>
      <c r="X539" s="260"/>
      <c r="Y539" s="260"/>
      <c r="Z539" s="260"/>
    </row>
    <row r="540" spans="1:26" ht="15.75">
      <c r="A540" s="263"/>
      <c r="B540" s="263"/>
      <c r="C540" s="263"/>
      <c r="D540" s="263"/>
      <c r="E540" s="264"/>
      <c r="F540" s="263"/>
      <c r="G540" s="263"/>
      <c r="H540" s="265"/>
      <c r="I540" s="260"/>
      <c r="J540" s="260"/>
      <c r="K540" s="260"/>
      <c r="L540" s="260"/>
      <c r="M540" s="260"/>
      <c r="N540" s="260"/>
      <c r="O540" s="260"/>
      <c r="P540" s="260"/>
      <c r="Q540" s="260"/>
      <c r="R540" s="260"/>
      <c r="S540" s="260"/>
      <c r="T540" s="260"/>
      <c r="U540" s="260"/>
      <c r="V540" s="260"/>
      <c r="W540" s="260"/>
      <c r="X540" s="260"/>
      <c r="Y540" s="260"/>
      <c r="Z540" s="260"/>
    </row>
    <row r="541" spans="1:26" ht="15.75">
      <c r="A541" s="263"/>
      <c r="B541" s="263"/>
      <c r="C541" s="263"/>
      <c r="D541" s="263"/>
      <c r="E541" s="264"/>
      <c r="F541" s="263"/>
      <c r="G541" s="263"/>
      <c r="H541" s="265"/>
      <c r="I541" s="260"/>
      <c r="J541" s="260"/>
      <c r="K541" s="260"/>
      <c r="L541" s="260"/>
      <c r="M541" s="260"/>
      <c r="N541" s="260"/>
      <c r="O541" s="260"/>
      <c r="P541" s="260"/>
      <c r="Q541" s="260"/>
      <c r="R541" s="260"/>
      <c r="S541" s="260"/>
      <c r="T541" s="260"/>
      <c r="U541" s="260"/>
      <c r="V541" s="260"/>
      <c r="W541" s="260"/>
      <c r="X541" s="260"/>
      <c r="Y541" s="260"/>
      <c r="Z541" s="260"/>
    </row>
    <row r="542" spans="1:26" ht="15.75">
      <c r="A542" s="263"/>
      <c r="B542" s="263"/>
      <c r="C542" s="263"/>
      <c r="D542" s="263"/>
      <c r="E542" s="264"/>
      <c r="F542" s="263"/>
      <c r="G542" s="263"/>
      <c r="H542" s="265"/>
      <c r="I542" s="260"/>
      <c r="J542" s="260"/>
      <c r="K542" s="260"/>
      <c r="L542" s="260"/>
      <c r="M542" s="260"/>
      <c r="N542" s="260"/>
      <c r="O542" s="260"/>
      <c r="P542" s="260"/>
      <c r="Q542" s="260"/>
      <c r="R542" s="260"/>
      <c r="S542" s="260"/>
      <c r="T542" s="260"/>
      <c r="U542" s="260"/>
      <c r="V542" s="260"/>
      <c r="W542" s="260"/>
      <c r="X542" s="260"/>
      <c r="Y542" s="260"/>
      <c r="Z542" s="260"/>
    </row>
    <row r="543" spans="1:26" ht="15.75">
      <c r="A543" s="263"/>
      <c r="B543" s="263"/>
      <c r="C543" s="263"/>
      <c r="D543" s="263"/>
      <c r="E543" s="264"/>
      <c r="F543" s="263"/>
      <c r="G543" s="263"/>
      <c r="H543" s="265"/>
      <c r="I543" s="260"/>
      <c r="J543" s="260"/>
      <c r="K543" s="260"/>
      <c r="L543" s="260"/>
      <c r="M543" s="260"/>
      <c r="N543" s="260"/>
      <c r="O543" s="260"/>
      <c r="P543" s="260"/>
      <c r="Q543" s="260"/>
      <c r="R543" s="260"/>
      <c r="S543" s="260"/>
      <c r="T543" s="260"/>
      <c r="U543" s="260"/>
      <c r="V543" s="260"/>
      <c r="W543" s="260"/>
      <c r="X543" s="260"/>
      <c r="Y543" s="260"/>
      <c r="Z543" s="260"/>
    </row>
    <row r="544" spans="1:26" ht="15.75">
      <c r="A544" s="263"/>
      <c r="B544" s="263"/>
      <c r="C544" s="263"/>
      <c r="D544" s="263"/>
      <c r="E544" s="264"/>
      <c r="F544" s="263"/>
      <c r="G544" s="263"/>
      <c r="H544" s="265"/>
      <c r="I544" s="260"/>
      <c r="J544" s="260"/>
      <c r="K544" s="260"/>
      <c r="L544" s="260"/>
      <c r="M544" s="260"/>
      <c r="N544" s="260"/>
      <c r="O544" s="260"/>
      <c r="P544" s="260"/>
      <c r="Q544" s="260"/>
      <c r="R544" s="260"/>
      <c r="S544" s="260"/>
      <c r="T544" s="260"/>
      <c r="U544" s="260"/>
      <c r="V544" s="260"/>
      <c r="W544" s="260"/>
      <c r="X544" s="260"/>
      <c r="Y544" s="260"/>
      <c r="Z544" s="260"/>
    </row>
    <row r="545" spans="1:26" ht="15.75">
      <c r="A545" s="263"/>
      <c r="B545" s="263"/>
      <c r="C545" s="263"/>
      <c r="D545" s="263"/>
      <c r="E545" s="264"/>
      <c r="F545" s="263"/>
      <c r="G545" s="263"/>
      <c r="H545" s="265"/>
      <c r="I545" s="260"/>
      <c r="J545" s="260"/>
      <c r="K545" s="260"/>
      <c r="L545" s="260"/>
      <c r="M545" s="260"/>
      <c r="N545" s="260"/>
      <c r="O545" s="260"/>
      <c r="P545" s="260"/>
      <c r="Q545" s="260"/>
      <c r="R545" s="260"/>
      <c r="S545" s="260"/>
      <c r="T545" s="260"/>
      <c r="U545" s="260"/>
      <c r="V545" s="260"/>
      <c r="W545" s="260"/>
      <c r="X545" s="260"/>
      <c r="Y545" s="260"/>
      <c r="Z545" s="260"/>
    </row>
    <row r="546" spans="1:26" ht="15.75">
      <c r="A546" s="263"/>
      <c r="B546" s="263"/>
      <c r="C546" s="263"/>
      <c r="D546" s="263"/>
      <c r="E546" s="264"/>
      <c r="F546" s="263"/>
      <c r="G546" s="263"/>
      <c r="H546" s="265"/>
      <c r="I546" s="260"/>
      <c r="J546" s="260"/>
      <c r="K546" s="260"/>
      <c r="L546" s="260"/>
      <c r="M546" s="260"/>
      <c r="N546" s="260"/>
      <c r="O546" s="260"/>
      <c r="P546" s="260"/>
      <c r="Q546" s="260"/>
      <c r="R546" s="260"/>
      <c r="S546" s="260"/>
      <c r="T546" s="260"/>
      <c r="U546" s="260"/>
      <c r="V546" s="260"/>
      <c r="W546" s="260"/>
      <c r="X546" s="260"/>
      <c r="Y546" s="260"/>
      <c r="Z546" s="260"/>
    </row>
    <row r="547" spans="1:26" ht="15.75">
      <c r="A547" s="263"/>
      <c r="B547" s="263"/>
      <c r="C547" s="263"/>
      <c r="D547" s="263"/>
      <c r="E547" s="264"/>
      <c r="F547" s="263"/>
      <c r="G547" s="263"/>
      <c r="H547" s="265"/>
      <c r="I547" s="260"/>
      <c r="J547" s="260"/>
      <c r="K547" s="260"/>
      <c r="L547" s="260"/>
      <c r="M547" s="260"/>
      <c r="N547" s="260"/>
      <c r="O547" s="260"/>
      <c r="P547" s="260"/>
      <c r="Q547" s="260"/>
      <c r="R547" s="260"/>
      <c r="S547" s="260"/>
      <c r="T547" s="260"/>
      <c r="U547" s="260"/>
      <c r="V547" s="260"/>
      <c r="W547" s="260"/>
      <c r="X547" s="260"/>
      <c r="Y547" s="260"/>
      <c r="Z547" s="260"/>
    </row>
    <row r="548" spans="1:26" ht="15.75">
      <c r="A548" s="263"/>
      <c r="B548" s="263"/>
      <c r="C548" s="263"/>
      <c r="D548" s="263"/>
      <c r="E548" s="264"/>
      <c r="F548" s="263"/>
      <c r="G548" s="263"/>
      <c r="H548" s="265"/>
      <c r="I548" s="260"/>
      <c r="J548" s="260"/>
      <c r="K548" s="260"/>
      <c r="L548" s="260"/>
      <c r="M548" s="260"/>
      <c r="N548" s="260"/>
      <c r="O548" s="260"/>
      <c r="P548" s="260"/>
      <c r="Q548" s="260"/>
      <c r="R548" s="260"/>
      <c r="S548" s="260"/>
      <c r="T548" s="260"/>
      <c r="U548" s="260"/>
      <c r="V548" s="260"/>
      <c r="W548" s="260"/>
      <c r="X548" s="260"/>
      <c r="Y548" s="260"/>
      <c r="Z548" s="260"/>
    </row>
    <row r="549" spans="1:26" ht="15.75">
      <c r="A549" s="263"/>
      <c r="B549" s="263"/>
      <c r="C549" s="263"/>
      <c r="D549" s="263"/>
      <c r="E549" s="264"/>
      <c r="F549" s="263"/>
      <c r="G549" s="263"/>
      <c r="H549" s="265"/>
      <c r="I549" s="260"/>
      <c r="J549" s="260"/>
      <c r="K549" s="260"/>
      <c r="L549" s="260"/>
      <c r="M549" s="260"/>
      <c r="N549" s="260"/>
      <c r="O549" s="260"/>
      <c r="P549" s="260"/>
      <c r="Q549" s="260"/>
      <c r="R549" s="260"/>
      <c r="S549" s="260"/>
      <c r="T549" s="260"/>
      <c r="U549" s="260"/>
      <c r="V549" s="260"/>
      <c r="W549" s="260"/>
      <c r="X549" s="260"/>
      <c r="Y549" s="260"/>
      <c r="Z549" s="260"/>
    </row>
    <row r="550" spans="1:26" ht="15.75">
      <c r="A550" s="263"/>
      <c r="B550" s="263"/>
      <c r="C550" s="263"/>
      <c r="D550" s="263"/>
      <c r="E550" s="264"/>
      <c r="F550" s="263"/>
      <c r="G550" s="263"/>
      <c r="H550" s="265"/>
      <c r="I550" s="260"/>
      <c r="J550" s="260"/>
      <c r="K550" s="260"/>
      <c r="L550" s="260"/>
      <c r="M550" s="260"/>
      <c r="N550" s="260"/>
      <c r="O550" s="260"/>
      <c r="P550" s="260"/>
      <c r="Q550" s="260"/>
      <c r="R550" s="260"/>
      <c r="S550" s="260"/>
      <c r="T550" s="260"/>
      <c r="U550" s="260"/>
      <c r="V550" s="260"/>
      <c r="W550" s="260"/>
      <c r="X550" s="260"/>
      <c r="Y550" s="260"/>
      <c r="Z550" s="260"/>
    </row>
    <row r="551" spans="1:26" ht="15.75">
      <c r="A551" s="263"/>
      <c r="B551" s="263"/>
      <c r="C551" s="263"/>
      <c r="D551" s="263"/>
      <c r="E551" s="264"/>
      <c r="F551" s="263"/>
      <c r="G551" s="263"/>
      <c r="H551" s="265"/>
      <c r="I551" s="260"/>
      <c r="J551" s="260"/>
      <c r="K551" s="260"/>
      <c r="L551" s="260"/>
      <c r="M551" s="260"/>
      <c r="N551" s="260"/>
      <c r="O551" s="260"/>
      <c r="P551" s="260"/>
      <c r="Q551" s="260"/>
      <c r="R551" s="260"/>
      <c r="S551" s="260"/>
      <c r="T551" s="260"/>
      <c r="U551" s="260"/>
      <c r="V551" s="260"/>
      <c r="W551" s="260"/>
      <c r="X551" s="260"/>
      <c r="Y551" s="260"/>
      <c r="Z551" s="260"/>
    </row>
    <row r="552" spans="1:26" ht="15.75">
      <c r="A552" s="263"/>
      <c r="B552" s="263"/>
      <c r="C552" s="263"/>
      <c r="D552" s="263"/>
      <c r="E552" s="264"/>
      <c r="F552" s="263"/>
      <c r="G552" s="263"/>
      <c r="H552" s="265"/>
      <c r="I552" s="260"/>
      <c r="J552" s="260"/>
      <c r="K552" s="260"/>
      <c r="L552" s="260"/>
      <c r="M552" s="260"/>
      <c r="N552" s="260"/>
      <c r="O552" s="260"/>
      <c r="P552" s="260"/>
      <c r="Q552" s="260"/>
      <c r="R552" s="260"/>
      <c r="S552" s="260"/>
      <c r="T552" s="260"/>
      <c r="U552" s="260"/>
      <c r="V552" s="260"/>
      <c r="W552" s="260"/>
      <c r="X552" s="260"/>
      <c r="Y552" s="260"/>
      <c r="Z552" s="260"/>
    </row>
    <row r="553" spans="1:26" ht="15.75">
      <c r="A553" s="263"/>
      <c r="B553" s="263"/>
      <c r="C553" s="263"/>
      <c r="D553" s="263"/>
      <c r="E553" s="264"/>
      <c r="F553" s="263"/>
      <c r="G553" s="263"/>
      <c r="H553" s="265"/>
      <c r="I553" s="260"/>
      <c r="J553" s="260"/>
      <c r="K553" s="260"/>
      <c r="L553" s="260"/>
      <c r="M553" s="260"/>
      <c r="N553" s="260"/>
      <c r="O553" s="260"/>
      <c r="P553" s="260"/>
      <c r="Q553" s="260"/>
      <c r="R553" s="260"/>
      <c r="S553" s="260"/>
      <c r="T553" s="260"/>
      <c r="U553" s="260"/>
      <c r="V553" s="260"/>
      <c r="W553" s="260"/>
      <c r="X553" s="260"/>
      <c r="Y553" s="260"/>
      <c r="Z553" s="260"/>
    </row>
    <row r="554" spans="1:26" ht="15.75">
      <c r="A554" s="263"/>
      <c r="B554" s="263"/>
      <c r="C554" s="263"/>
      <c r="D554" s="263"/>
      <c r="E554" s="264"/>
      <c r="F554" s="263"/>
      <c r="G554" s="263"/>
      <c r="H554" s="265"/>
      <c r="I554" s="260"/>
      <c r="J554" s="260"/>
      <c r="K554" s="260"/>
      <c r="L554" s="260"/>
      <c r="M554" s="260"/>
      <c r="N554" s="260"/>
      <c r="O554" s="260"/>
      <c r="P554" s="260"/>
      <c r="Q554" s="260"/>
      <c r="R554" s="260"/>
      <c r="S554" s="260"/>
      <c r="T554" s="260"/>
      <c r="U554" s="260"/>
      <c r="V554" s="260"/>
      <c r="W554" s="260"/>
      <c r="X554" s="260"/>
      <c r="Y554" s="260"/>
      <c r="Z554" s="260"/>
    </row>
    <row r="555" spans="1:26" ht="15.75">
      <c r="A555" s="263"/>
      <c r="B555" s="263"/>
      <c r="C555" s="263"/>
      <c r="D555" s="263"/>
      <c r="E555" s="264"/>
      <c r="F555" s="263"/>
      <c r="G555" s="263"/>
      <c r="H555" s="265"/>
      <c r="I555" s="260"/>
      <c r="J555" s="260"/>
      <c r="K555" s="260"/>
      <c r="L555" s="260"/>
      <c r="M555" s="260"/>
      <c r="N555" s="260"/>
      <c r="O555" s="260"/>
      <c r="P555" s="260"/>
      <c r="Q555" s="260"/>
      <c r="R555" s="260"/>
      <c r="S555" s="260"/>
      <c r="T555" s="260"/>
      <c r="U555" s="260"/>
      <c r="V555" s="260"/>
      <c r="W555" s="260"/>
      <c r="X555" s="260"/>
      <c r="Y555" s="260"/>
      <c r="Z555" s="260"/>
    </row>
    <row r="556" spans="1:26" ht="15.75">
      <c r="A556" s="263"/>
      <c r="B556" s="263"/>
      <c r="C556" s="263"/>
      <c r="D556" s="263"/>
      <c r="E556" s="264"/>
      <c r="F556" s="263"/>
      <c r="G556" s="263"/>
      <c r="H556" s="265"/>
      <c r="I556" s="260"/>
      <c r="J556" s="260"/>
      <c r="K556" s="260"/>
      <c r="L556" s="260"/>
      <c r="M556" s="260"/>
      <c r="N556" s="260"/>
      <c r="O556" s="260"/>
      <c r="P556" s="260"/>
      <c r="Q556" s="260"/>
      <c r="R556" s="260"/>
      <c r="S556" s="260"/>
      <c r="T556" s="260"/>
      <c r="U556" s="260"/>
      <c r="V556" s="260"/>
      <c r="W556" s="260"/>
      <c r="X556" s="260"/>
      <c r="Y556" s="260"/>
      <c r="Z556" s="260"/>
    </row>
    <row r="557" spans="1:26" ht="15.75">
      <c r="A557" s="263"/>
      <c r="B557" s="263"/>
      <c r="C557" s="263"/>
      <c r="D557" s="263"/>
      <c r="E557" s="264"/>
      <c r="F557" s="263"/>
      <c r="G557" s="263"/>
      <c r="H557" s="265"/>
      <c r="I557" s="260"/>
      <c r="J557" s="260"/>
      <c r="K557" s="260"/>
      <c r="L557" s="260"/>
      <c r="M557" s="260"/>
      <c r="N557" s="260"/>
      <c r="O557" s="260"/>
      <c r="P557" s="260"/>
      <c r="Q557" s="260"/>
      <c r="R557" s="260"/>
      <c r="S557" s="260"/>
      <c r="T557" s="260"/>
      <c r="U557" s="260"/>
      <c r="V557" s="260"/>
      <c r="W557" s="260"/>
      <c r="X557" s="260"/>
      <c r="Y557" s="260"/>
      <c r="Z557" s="260"/>
    </row>
    <row r="558" spans="1:26" ht="15.75">
      <c r="A558" s="263"/>
      <c r="B558" s="263"/>
      <c r="C558" s="263"/>
      <c r="D558" s="263"/>
      <c r="E558" s="264"/>
      <c r="F558" s="263"/>
      <c r="G558" s="263"/>
      <c r="H558" s="265"/>
      <c r="I558" s="260"/>
      <c r="J558" s="260"/>
      <c r="K558" s="260"/>
      <c r="L558" s="260"/>
      <c r="M558" s="260"/>
      <c r="N558" s="260"/>
      <c r="O558" s="260"/>
      <c r="P558" s="260"/>
      <c r="Q558" s="260"/>
      <c r="R558" s="260"/>
      <c r="S558" s="260"/>
      <c r="T558" s="260"/>
      <c r="U558" s="260"/>
      <c r="V558" s="260"/>
      <c r="W558" s="260"/>
      <c r="X558" s="260"/>
      <c r="Y558" s="260"/>
      <c r="Z558" s="260"/>
    </row>
    <row r="559" spans="1:26" ht="15.75">
      <c r="A559" s="263"/>
      <c r="B559" s="263"/>
      <c r="C559" s="263"/>
      <c r="D559" s="263"/>
      <c r="E559" s="264"/>
      <c r="F559" s="263"/>
      <c r="G559" s="263"/>
      <c r="H559" s="265"/>
      <c r="I559" s="260"/>
      <c r="J559" s="260"/>
      <c r="K559" s="260"/>
      <c r="L559" s="260"/>
      <c r="M559" s="260"/>
      <c r="N559" s="260"/>
      <c r="O559" s="260"/>
      <c r="P559" s="260"/>
      <c r="Q559" s="260"/>
      <c r="R559" s="260"/>
      <c r="S559" s="260"/>
      <c r="T559" s="260"/>
      <c r="U559" s="260"/>
      <c r="V559" s="260"/>
      <c r="W559" s="260"/>
      <c r="X559" s="260"/>
      <c r="Y559" s="260"/>
      <c r="Z559" s="260"/>
    </row>
    <row r="560" spans="1:26" ht="15.75">
      <c r="A560" s="263"/>
      <c r="B560" s="263"/>
      <c r="C560" s="263"/>
      <c r="D560" s="263"/>
      <c r="E560" s="264"/>
      <c r="F560" s="263"/>
      <c r="G560" s="263"/>
      <c r="H560" s="265"/>
      <c r="I560" s="260"/>
      <c r="J560" s="260"/>
      <c r="K560" s="260"/>
      <c r="L560" s="260"/>
      <c r="M560" s="260"/>
      <c r="N560" s="260"/>
      <c r="O560" s="260"/>
      <c r="P560" s="260"/>
      <c r="Q560" s="260"/>
      <c r="R560" s="260"/>
      <c r="S560" s="260"/>
      <c r="T560" s="260"/>
      <c r="U560" s="260"/>
      <c r="V560" s="260"/>
      <c r="W560" s="260"/>
      <c r="X560" s="260"/>
      <c r="Y560" s="260"/>
      <c r="Z560" s="260"/>
    </row>
    <row r="561" spans="1:26" ht="15.75">
      <c r="A561" s="263"/>
      <c r="B561" s="263"/>
      <c r="C561" s="263"/>
      <c r="D561" s="263"/>
      <c r="E561" s="264"/>
      <c r="F561" s="263"/>
      <c r="G561" s="263"/>
      <c r="H561" s="265"/>
      <c r="I561" s="260"/>
      <c r="J561" s="260"/>
      <c r="K561" s="260"/>
      <c r="L561" s="260"/>
      <c r="M561" s="260"/>
      <c r="N561" s="260"/>
      <c r="O561" s="260"/>
      <c r="P561" s="260"/>
      <c r="Q561" s="260"/>
      <c r="R561" s="260"/>
      <c r="S561" s="260"/>
      <c r="T561" s="260"/>
      <c r="U561" s="260"/>
      <c r="V561" s="260"/>
      <c r="W561" s="260"/>
      <c r="X561" s="260"/>
      <c r="Y561" s="260"/>
      <c r="Z561" s="260"/>
    </row>
    <row r="562" spans="1:26" ht="15.75">
      <c r="A562" s="263"/>
      <c r="B562" s="263"/>
      <c r="C562" s="263"/>
      <c r="D562" s="263"/>
      <c r="E562" s="264"/>
      <c r="F562" s="263"/>
      <c r="G562" s="263"/>
      <c r="H562" s="265"/>
      <c r="I562" s="260"/>
      <c r="J562" s="260"/>
      <c r="K562" s="260"/>
      <c r="L562" s="260"/>
      <c r="M562" s="260"/>
      <c r="N562" s="260"/>
      <c r="O562" s="260"/>
      <c r="P562" s="260"/>
      <c r="Q562" s="260"/>
      <c r="R562" s="260"/>
      <c r="S562" s="260"/>
      <c r="T562" s="260"/>
      <c r="U562" s="260"/>
      <c r="V562" s="260"/>
      <c r="W562" s="260"/>
      <c r="X562" s="260"/>
      <c r="Y562" s="260"/>
      <c r="Z562" s="260"/>
    </row>
    <row r="563" spans="1:26" ht="15.75">
      <c r="A563" s="260"/>
      <c r="B563" s="260"/>
      <c r="C563" s="260"/>
      <c r="D563" s="260"/>
      <c r="E563" s="259"/>
      <c r="F563" s="260"/>
      <c r="G563" s="260"/>
      <c r="H563" s="260"/>
      <c r="I563" s="260"/>
      <c r="J563" s="260"/>
      <c r="K563" s="260"/>
      <c r="L563" s="260"/>
      <c r="M563" s="260"/>
      <c r="N563" s="260"/>
      <c r="O563" s="260"/>
      <c r="P563" s="260"/>
      <c r="Q563" s="260"/>
      <c r="R563" s="260"/>
      <c r="S563" s="260"/>
      <c r="T563" s="260"/>
      <c r="U563" s="260"/>
      <c r="V563" s="260"/>
      <c r="W563" s="260"/>
      <c r="X563" s="260"/>
      <c r="Y563" s="260"/>
      <c r="Z563" s="260"/>
    </row>
    <row r="564" spans="1:26" ht="15.75">
      <c r="A564" s="260"/>
      <c r="B564" s="260"/>
      <c r="C564" s="260"/>
      <c r="D564" s="260"/>
      <c r="E564" s="259"/>
      <c r="F564" s="260"/>
      <c r="G564" s="260"/>
      <c r="H564" s="260"/>
      <c r="I564" s="260"/>
      <c r="J564" s="260"/>
      <c r="K564" s="260"/>
      <c r="L564" s="260"/>
      <c r="M564" s="260"/>
      <c r="N564" s="260"/>
      <c r="O564" s="260"/>
      <c r="P564" s="260"/>
      <c r="Q564" s="260"/>
      <c r="R564" s="260"/>
      <c r="S564" s="260"/>
      <c r="T564" s="260"/>
      <c r="U564" s="260"/>
      <c r="V564" s="260"/>
      <c r="W564" s="260"/>
      <c r="X564" s="260"/>
      <c r="Y564" s="260"/>
      <c r="Z564" s="260"/>
    </row>
    <row r="565" spans="1:26" ht="15.75">
      <c r="A565" s="260"/>
      <c r="B565" s="260"/>
      <c r="C565" s="260"/>
      <c r="D565" s="260"/>
      <c r="E565" s="259"/>
      <c r="F565" s="260"/>
      <c r="G565" s="260"/>
      <c r="H565" s="260"/>
      <c r="I565" s="260"/>
      <c r="J565" s="260"/>
      <c r="K565" s="260"/>
      <c r="L565" s="260"/>
      <c r="M565" s="260"/>
      <c r="N565" s="260"/>
      <c r="O565" s="260"/>
      <c r="P565" s="260"/>
      <c r="Q565" s="260"/>
      <c r="R565" s="260"/>
      <c r="S565" s="260"/>
      <c r="T565" s="260"/>
      <c r="U565" s="260"/>
      <c r="V565" s="260"/>
      <c r="W565" s="260"/>
      <c r="X565" s="260"/>
      <c r="Y565" s="260"/>
      <c r="Z565" s="260"/>
    </row>
    <row r="566" spans="1:26" ht="15.75">
      <c r="A566" s="260"/>
      <c r="B566" s="260"/>
      <c r="C566" s="260"/>
      <c r="D566" s="260"/>
      <c r="E566" s="259"/>
      <c r="F566" s="260"/>
      <c r="G566" s="260"/>
      <c r="H566" s="260"/>
      <c r="I566" s="260"/>
      <c r="J566" s="260"/>
      <c r="K566" s="260"/>
      <c r="L566" s="260"/>
      <c r="M566" s="260"/>
      <c r="N566" s="260"/>
      <c r="O566" s="260"/>
      <c r="P566" s="260"/>
      <c r="Q566" s="260"/>
      <c r="R566" s="260"/>
      <c r="S566" s="260"/>
      <c r="T566" s="260"/>
      <c r="U566" s="260"/>
      <c r="V566" s="260"/>
      <c r="W566" s="260"/>
      <c r="X566" s="260"/>
      <c r="Y566" s="260"/>
      <c r="Z566" s="260"/>
    </row>
    <row r="567" spans="1:26" ht="15.75">
      <c r="A567" s="260"/>
      <c r="B567" s="260"/>
      <c r="C567" s="260"/>
      <c r="D567" s="260"/>
      <c r="E567" s="259"/>
      <c r="F567" s="260"/>
      <c r="G567" s="260"/>
      <c r="H567" s="260"/>
      <c r="I567" s="260"/>
      <c r="J567" s="260"/>
      <c r="K567" s="260"/>
      <c r="L567" s="260"/>
      <c r="M567" s="260"/>
      <c r="N567" s="260"/>
      <c r="O567" s="260"/>
      <c r="P567" s="260"/>
      <c r="Q567" s="260"/>
      <c r="R567" s="260"/>
      <c r="S567" s="260"/>
      <c r="T567" s="260"/>
      <c r="U567" s="260"/>
      <c r="V567" s="260"/>
      <c r="W567" s="260"/>
      <c r="X567" s="260"/>
      <c r="Y567" s="260"/>
      <c r="Z567" s="260"/>
    </row>
    <row r="568" spans="1:26" ht="15.75">
      <c r="A568" s="260"/>
      <c r="B568" s="260"/>
      <c r="C568" s="260"/>
      <c r="D568" s="260"/>
      <c r="E568" s="259"/>
      <c r="F568" s="260"/>
      <c r="G568" s="260"/>
      <c r="H568" s="260"/>
      <c r="I568" s="260"/>
      <c r="J568" s="260"/>
      <c r="K568" s="260"/>
      <c r="L568" s="260"/>
      <c r="M568" s="260"/>
      <c r="N568" s="260"/>
      <c r="O568" s="260"/>
      <c r="P568" s="260"/>
      <c r="Q568" s="260"/>
      <c r="R568" s="260"/>
      <c r="S568" s="260"/>
      <c r="T568" s="260"/>
      <c r="U568" s="260"/>
      <c r="V568" s="260"/>
      <c r="W568" s="260"/>
      <c r="X568" s="260"/>
      <c r="Y568" s="260"/>
      <c r="Z568" s="260"/>
    </row>
    <row r="569" spans="1:26" ht="15.75">
      <c r="A569" s="260"/>
      <c r="B569" s="260"/>
      <c r="C569" s="260"/>
      <c r="D569" s="260"/>
      <c r="E569" s="259"/>
      <c r="F569" s="260"/>
      <c r="G569" s="260"/>
      <c r="H569" s="260"/>
      <c r="I569" s="260"/>
      <c r="J569" s="260"/>
      <c r="K569" s="260"/>
      <c r="L569" s="260"/>
      <c r="M569" s="260"/>
      <c r="N569" s="260"/>
      <c r="O569" s="260"/>
      <c r="P569" s="260"/>
      <c r="Q569" s="260"/>
      <c r="R569" s="260"/>
      <c r="S569" s="260"/>
      <c r="T569" s="260"/>
      <c r="U569" s="260"/>
      <c r="V569" s="260"/>
      <c r="W569" s="260"/>
      <c r="X569" s="260"/>
      <c r="Y569" s="260"/>
      <c r="Z569" s="260"/>
    </row>
    <row r="570" spans="1:26" ht="15.75">
      <c r="A570" s="260"/>
      <c r="B570" s="260"/>
      <c r="C570" s="260"/>
      <c r="D570" s="260"/>
      <c r="E570" s="259"/>
      <c r="F570" s="260"/>
      <c r="G570" s="260"/>
      <c r="H570" s="260"/>
      <c r="I570" s="260"/>
      <c r="J570" s="260"/>
      <c r="K570" s="260"/>
      <c r="L570" s="260"/>
      <c r="M570" s="260"/>
      <c r="N570" s="260"/>
      <c r="O570" s="260"/>
      <c r="P570" s="260"/>
      <c r="Q570" s="260"/>
      <c r="R570" s="260"/>
      <c r="S570" s="260"/>
      <c r="T570" s="260"/>
      <c r="U570" s="260"/>
      <c r="V570" s="260"/>
      <c r="W570" s="260"/>
      <c r="X570" s="260"/>
      <c r="Y570" s="260"/>
      <c r="Z570" s="260"/>
    </row>
    <row r="571" spans="1:26" ht="15.75">
      <c r="A571" s="260"/>
      <c r="B571" s="260"/>
      <c r="C571" s="260"/>
      <c r="D571" s="260"/>
      <c r="E571" s="259"/>
      <c r="F571" s="260"/>
      <c r="G571" s="260"/>
      <c r="H571" s="260"/>
      <c r="I571" s="260"/>
      <c r="J571" s="260"/>
      <c r="K571" s="260"/>
      <c r="L571" s="260"/>
      <c r="M571" s="260"/>
      <c r="N571" s="260"/>
      <c r="O571" s="260"/>
      <c r="P571" s="260"/>
      <c r="Q571" s="260"/>
      <c r="R571" s="260"/>
      <c r="S571" s="260"/>
      <c r="T571" s="260"/>
      <c r="U571" s="260"/>
      <c r="V571" s="260"/>
      <c r="W571" s="260"/>
      <c r="X571" s="260"/>
      <c r="Y571" s="260"/>
      <c r="Z571" s="260"/>
    </row>
    <row r="572" spans="1:26" ht="15.75">
      <c r="A572" s="260"/>
      <c r="B572" s="260"/>
      <c r="C572" s="260"/>
      <c r="D572" s="260"/>
      <c r="E572" s="259"/>
      <c r="F572" s="260"/>
      <c r="G572" s="260"/>
      <c r="H572" s="260"/>
      <c r="I572" s="260"/>
      <c r="J572" s="260"/>
      <c r="K572" s="260"/>
      <c r="L572" s="260"/>
      <c r="M572" s="260"/>
      <c r="N572" s="260"/>
      <c r="O572" s="260"/>
      <c r="P572" s="260"/>
      <c r="Q572" s="260"/>
      <c r="R572" s="260"/>
      <c r="S572" s="260"/>
      <c r="T572" s="260"/>
      <c r="U572" s="260"/>
      <c r="V572" s="260"/>
      <c r="W572" s="260"/>
      <c r="X572" s="260"/>
      <c r="Y572" s="260"/>
      <c r="Z572" s="260"/>
    </row>
    <row r="573" spans="1:26" ht="15.75">
      <c r="A573" s="260"/>
      <c r="B573" s="260"/>
      <c r="C573" s="260"/>
      <c r="D573" s="260"/>
      <c r="E573" s="259"/>
      <c r="F573" s="260"/>
      <c r="G573" s="260"/>
      <c r="H573" s="260"/>
      <c r="I573" s="260"/>
      <c r="J573" s="260"/>
      <c r="K573" s="260"/>
      <c r="L573" s="260"/>
      <c r="M573" s="260"/>
      <c r="N573" s="260"/>
      <c r="O573" s="260"/>
      <c r="P573" s="260"/>
      <c r="Q573" s="260"/>
      <c r="R573" s="260"/>
      <c r="S573" s="260"/>
      <c r="T573" s="260"/>
      <c r="U573" s="260"/>
      <c r="V573" s="260"/>
      <c r="W573" s="260"/>
      <c r="X573" s="260"/>
      <c r="Y573" s="260"/>
      <c r="Z573" s="260"/>
    </row>
    <row r="574" spans="1:26" ht="15.75">
      <c r="A574" s="260"/>
      <c r="B574" s="260"/>
      <c r="C574" s="260"/>
      <c r="D574" s="260"/>
      <c r="E574" s="259"/>
      <c r="F574" s="260"/>
      <c r="G574" s="260"/>
      <c r="H574" s="260"/>
      <c r="I574" s="260"/>
      <c r="J574" s="260"/>
      <c r="K574" s="260"/>
      <c r="L574" s="260"/>
      <c r="M574" s="260"/>
      <c r="N574" s="260"/>
      <c r="O574" s="260"/>
      <c r="P574" s="260"/>
      <c r="Q574" s="260"/>
      <c r="R574" s="260"/>
      <c r="S574" s="260"/>
      <c r="T574" s="260"/>
      <c r="U574" s="260"/>
      <c r="V574" s="260"/>
      <c r="W574" s="260"/>
      <c r="X574" s="260"/>
      <c r="Y574" s="260"/>
      <c r="Z574" s="260"/>
    </row>
    <row r="575" spans="1:26" ht="15.75">
      <c r="A575" s="260"/>
      <c r="B575" s="260"/>
      <c r="C575" s="260"/>
      <c r="D575" s="260"/>
      <c r="E575" s="259"/>
      <c r="F575" s="260"/>
      <c r="G575" s="260"/>
      <c r="H575" s="260"/>
      <c r="I575" s="260"/>
      <c r="J575" s="260"/>
      <c r="K575" s="260"/>
      <c r="L575" s="260"/>
      <c r="M575" s="260"/>
      <c r="N575" s="260"/>
      <c r="O575" s="260"/>
      <c r="P575" s="260"/>
      <c r="Q575" s="260"/>
      <c r="R575" s="260"/>
      <c r="S575" s="260"/>
      <c r="T575" s="260"/>
      <c r="U575" s="260"/>
      <c r="V575" s="260"/>
      <c r="W575" s="260"/>
      <c r="X575" s="260"/>
      <c r="Y575" s="260"/>
      <c r="Z575" s="260"/>
    </row>
    <row r="576" spans="1:26" ht="15.75">
      <c r="A576" s="260"/>
      <c r="B576" s="260"/>
      <c r="C576" s="260"/>
      <c r="D576" s="260"/>
      <c r="E576" s="259"/>
      <c r="F576" s="260"/>
      <c r="G576" s="260"/>
      <c r="H576" s="260"/>
      <c r="I576" s="260"/>
      <c r="J576" s="260"/>
      <c r="K576" s="260"/>
      <c r="L576" s="260"/>
      <c r="M576" s="260"/>
      <c r="N576" s="260"/>
      <c r="O576" s="260"/>
      <c r="P576" s="260"/>
      <c r="Q576" s="260"/>
      <c r="R576" s="260"/>
      <c r="S576" s="260"/>
      <c r="T576" s="260"/>
      <c r="U576" s="260"/>
      <c r="V576" s="260"/>
      <c r="W576" s="260"/>
      <c r="X576" s="260"/>
      <c r="Y576" s="260"/>
      <c r="Z576" s="260"/>
    </row>
    <row r="577" spans="1:26" ht="15.75">
      <c r="A577" s="260"/>
      <c r="B577" s="260"/>
      <c r="C577" s="260"/>
      <c r="D577" s="260"/>
      <c r="E577" s="259"/>
      <c r="F577" s="260"/>
      <c r="G577" s="260"/>
      <c r="H577" s="260"/>
      <c r="I577" s="260"/>
      <c r="J577" s="260"/>
      <c r="K577" s="260"/>
      <c r="L577" s="260"/>
      <c r="M577" s="260"/>
      <c r="N577" s="260"/>
      <c r="O577" s="260"/>
      <c r="P577" s="260"/>
      <c r="Q577" s="260"/>
      <c r="R577" s="260"/>
      <c r="S577" s="260"/>
      <c r="T577" s="260"/>
      <c r="U577" s="260"/>
      <c r="V577" s="260"/>
      <c r="W577" s="260"/>
      <c r="X577" s="260"/>
      <c r="Y577" s="260"/>
      <c r="Z577" s="260"/>
    </row>
    <row r="578" spans="1:26" ht="15.75">
      <c r="A578" s="260"/>
      <c r="B578" s="260"/>
      <c r="C578" s="260"/>
      <c r="D578" s="260"/>
      <c r="E578" s="259"/>
      <c r="F578" s="260"/>
      <c r="G578" s="260"/>
      <c r="H578" s="260"/>
      <c r="I578" s="260"/>
      <c r="J578" s="260"/>
      <c r="K578" s="260"/>
      <c r="L578" s="260"/>
      <c r="M578" s="260"/>
      <c r="N578" s="260"/>
      <c r="O578" s="260"/>
      <c r="P578" s="260"/>
      <c r="Q578" s="260"/>
      <c r="R578" s="260"/>
      <c r="S578" s="260"/>
      <c r="T578" s="260"/>
      <c r="U578" s="260"/>
      <c r="V578" s="260"/>
      <c r="W578" s="260"/>
      <c r="X578" s="260"/>
      <c r="Y578" s="260"/>
      <c r="Z578" s="260"/>
    </row>
    <row r="579" spans="1:26" ht="15.75">
      <c r="A579" s="260"/>
      <c r="B579" s="260"/>
      <c r="C579" s="260"/>
      <c r="D579" s="260"/>
      <c r="E579" s="259"/>
      <c r="F579" s="260"/>
      <c r="G579" s="260"/>
      <c r="H579" s="260"/>
      <c r="I579" s="260"/>
      <c r="J579" s="260"/>
      <c r="K579" s="260"/>
      <c r="L579" s="260"/>
      <c r="M579" s="260"/>
      <c r="N579" s="260"/>
      <c r="O579" s="260"/>
      <c r="P579" s="260"/>
      <c r="Q579" s="260"/>
      <c r="R579" s="260"/>
      <c r="S579" s="260"/>
      <c r="T579" s="260"/>
      <c r="U579" s="260"/>
      <c r="V579" s="260"/>
      <c r="W579" s="260"/>
      <c r="X579" s="260"/>
      <c r="Y579" s="260"/>
      <c r="Z579" s="260"/>
    </row>
    <row r="580" spans="1:26" ht="15.75">
      <c r="A580" s="260"/>
      <c r="B580" s="260"/>
      <c r="C580" s="260"/>
      <c r="D580" s="260"/>
      <c r="E580" s="259"/>
      <c r="F580" s="260"/>
      <c r="G580" s="260"/>
      <c r="H580" s="260"/>
      <c r="I580" s="260"/>
      <c r="J580" s="260"/>
      <c r="K580" s="260"/>
      <c r="L580" s="260"/>
      <c r="M580" s="260"/>
      <c r="N580" s="260"/>
      <c r="O580" s="260"/>
      <c r="P580" s="260"/>
      <c r="Q580" s="260"/>
      <c r="R580" s="260"/>
      <c r="S580" s="260"/>
      <c r="T580" s="260"/>
      <c r="U580" s="260"/>
      <c r="V580" s="260"/>
      <c r="W580" s="260"/>
      <c r="X580" s="260"/>
      <c r="Y580" s="260"/>
      <c r="Z580" s="260"/>
    </row>
    <row r="581" spans="1:26" ht="15.75">
      <c r="A581" s="260"/>
      <c r="B581" s="260"/>
      <c r="C581" s="260"/>
      <c r="D581" s="260"/>
      <c r="E581" s="259"/>
      <c r="F581" s="260"/>
      <c r="G581" s="260"/>
      <c r="H581" s="260"/>
      <c r="I581" s="260"/>
      <c r="J581" s="260"/>
      <c r="K581" s="260"/>
      <c r="L581" s="260"/>
      <c r="M581" s="260"/>
      <c r="N581" s="260"/>
      <c r="O581" s="260"/>
      <c r="P581" s="260"/>
      <c r="Q581" s="260"/>
      <c r="R581" s="260"/>
      <c r="S581" s="260"/>
      <c r="T581" s="260"/>
      <c r="U581" s="260"/>
      <c r="V581" s="260"/>
      <c r="W581" s="260"/>
      <c r="X581" s="260"/>
      <c r="Y581" s="260"/>
      <c r="Z581" s="260"/>
    </row>
    <row r="582" spans="1:26" ht="15.75">
      <c r="A582" s="260"/>
      <c r="B582" s="260"/>
      <c r="C582" s="260"/>
      <c r="D582" s="260"/>
      <c r="E582" s="259"/>
      <c r="F582" s="260"/>
      <c r="G582" s="260"/>
      <c r="H582" s="260"/>
      <c r="I582" s="260"/>
      <c r="J582" s="260"/>
      <c r="K582" s="260"/>
      <c r="L582" s="260"/>
      <c r="M582" s="260"/>
      <c r="N582" s="260"/>
      <c r="O582" s="260"/>
      <c r="P582" s="260"/>
      <c r="Q582" s="260"/>
      <c r="R582" s="260"/>
      <c r="S582" s="260"/>
      <c r="T582" s="260"/>
      <c r="U582" s="260"/>
      <c r="V582" s="260"/>
      <c r="W582" s="260"/>
      <c r="X582" s="260"/>
      <c r="Y582" s="260"/>
      <c r="Z582" s="260"/>
    </row>
    <row r="583" spans="1:26" ht="15.75">
      <c r="A583" s="260"/>
      <c r="B583" s="260"/>
      <c r="C583" s="260"/>
      <c r="D583" s="260"/>
      <c r="E583" s="259"/>
      <c r="F583" s="260"/>
      <c r="G583" s="260"/>
      <c r="H583" s="260"/>
      <c r="I583" s="260"/>
      <c r="J583" s="260"/>
      <c r="K583" s="260"/>
      <c r="L583" s="260"/>
      <c r="M583" s="260"/>
      <c r="N583" s="260"/>
      <c r="O583" s="260"/>
      <c r="P583" s="260"/>
      <c r="Q583" s="260"/>
      <c r="R583" s="260"/>
      <c r="S583" s="260"/>
      <c r="T583" s="260"/>
      <c r="U583" s="260"/>
      <c r="V583" s="260"/>
      <c r="W583" s="260"/>
      <c r="X583" s="260"/>
      <c r="Y583" s="260"/>
      <c r="Z583" s="260"/>
    </row>
    <row r="584" spans="1:26" ht="15.75">
      <c r="A584" s="260"/>
      <c r="B584" s="260"/>
      <c r="C584" s="260"/>
      <c r="D584" s="260"/>
      <c r="E584" s="259"/>
      <c r="F584" s="260"/>
      <c r="G584" s="260"/>
      <c r="H584" s="260"/>
      <c r="I584" s="260"/>
      <c r="J584" s="260"/>
      <c r="K584" s="260"/>
      <c r="L584" s="260"/>
      <c r="M584" s="260"/>
      <c r="N584" s="260"/>
      <c r="O584" s="260"/>
      <c r="P584" s="260"/>
      <c r="Q584" s="260"/>
      <c r="R584" s="260"/>
      <c r="S584" s="260"/>
      <c r="T584" s="260"/>
      <c r="U584" s="260"/>
      <c r="V584" s="260"/>
      <c r="W584" s="260"/>
      <c r="X584" s="260"/>
      <c r="Y584" s="260"/>
      <c r="Z584" s="260"/>
    </row>
    <row r="585" spans="1:26" ht="15.75">
      <c r="A585" s="260"/>
      <c r="B585" s="260"/>
      <c r="C585" s="260"/>
      <c r="D585" s="260"/>
      <c r="E585" s="259"/>
      <c r="F585" s="260"/>
      <c r="G585" s="260"/>
      <c r="H585" s="260"/>
      <c r="I585" s="260"/>
      <c r="J585" s="260"/>
      <c r="K585" s="260"/>
      <c r="L585" s="260"/>
      <c r="M585" s="260"/>
      <c r="N585" s="260"/>
      <c r="O585" s="260"/>
      <c r="P585" s="260"/>
      <c r="Q585" s="260"/>
      <c r="R585" s="260"/>
      <c r="S585" s="260"/>
      <c r="T585" s="260"/>
      <c r="U585" s="260"/>
      <c r="V585" s="260"/>
      <c r="W585" s="260"/>
      <c r="X585" s="260"/>
      <c r="Y585" s="260"/>
      <c r="Z585" s="260"/>
    </row>
    <row r="586" spans="1:26" ht="15.75">
      <c r="A586" s="260"/>
      <c r="B586" s="260"/>
      <c r="C586" s="260"/>
      <c r="D586" s="260"/>
      <c r="E586" s="259"/>
      <c r="F586" s="260"/>
      <c r="G586" s="260"/>
      <c r="H586" s="260"/>
      <c r="I586" s="260"/>
      <c r="J586" s="260"/>
      <c r="K586" s="260"/>
      <c r="L586" s="260"/>
      <c r="M586" s="260"/>
      <c r="N586" s="260"/>
      <c r="O586" s="260"/>
      <c r="P586" s="260"/>
      <c r="Q586" s="260"/>
      <c r="R586" s="260"/>
      <c r="S586" s="260"/>
      <c r="T586" s="260"/>
      <c r="U586" s="260"/>
      <c r="V586" s="260"/>
      <c r="W586" s="260"/>
      <c r="X586" s="260"/>
      <c r="Y586" s="260"/>
      <c r="Z586" s="260"/>
    </row>
    <row r="587" spans="1:26" ht="15.75">
      <c r="A587" s="260"/>
      <c r="B587" s="260"/>
      <c r="C587" s="260"/>
      <c r="D587" s="260"/>
      <c r="E587" s="259"/>
      <c r="F587" s="260"/>
      <c r="G587" s="260"/>
      <c r="H587" s="260"/>
      <c r="I587" s="260"/>
      <c r="J587" s="260"/>
      <c r="K587" s="260"/>
      <c r="L587" s="260"/>
      <c r="M587" s="260"/>
      <c r="N587" s="260"/>
      <c r="O587" s="260"/>
      <c r="P587" s="260"/>
      <c r="Q587" s="260"/>
      <c r="R587" s="260"/>
      <c r="S587" s="260"/>
      <c r="T587" s="260"/>
      <c r="U587" s="260"/>
      <c r="V587" s="260"/>
      <c r="W587" s="260"/>
      <c r="X587" s="260"/>
      <c r="Y587" s="260"/>
      <c r="Z587" s="260"/>
    </row>
    <row r="588" spans="1:26" ht="15.75">
      <c r="A588" s="260"/>
      <c r="B588" s="260"/>
      <c r="C588" s="260"/>
      <c r="D588" s="260"/>
      <c r="E588" s="259"/>
      <c r="F588" s="260"/>
      <c r="G588" s="260"/>
      <c r="H588" s="260"/>
      <c r="I588" s="260"/>
      <c r="J588" s="260"/>
      <c r="K588" s="260"/>
      <c r="L588" s="260"/>
      <c r="M588" s="260"/>
      <c r="N588" s="260"/>
      <c r="O588" s="260"/>
      <c r="P588" s="260"/>
      <c r="Q588" s="260"/>
      <c r="R588" s="260"/>
      <c r="S588" s="260"/>
      <c r="T588" s="260"/>
      <c r="U588" s="260"/>
      <c r="V588" s="260"/>
      <c r="W588" s="260"/>
      <c r="X588" s="260"/>
      <c r="Y588" s="260"/>
      <c r="Z588" s="260"/>
    </row>
    <row r="589" spans="1:26" ht="15.75">
      <c r="A589" s="260"/>
      <c r="B589" s="260"/>
      <c r="C589" s="260"/>
      <c r="D589" s="260"/>
      <c r="E589" s="259"/>
      <c r="F589" s="260"/>
      <c r="G589" s="260"/>
      <c r="H589" s="260"/>
      <c r="I589" s="260"/>
      <c r="J589" s="260"/>
      <c r="K589" s="260"/>
      <c r="L589" s="260"/>
      <c r="M589" s="260"/>
      <c r="N589" s="260"/>
      <c r="O589" s="260"/>
      <c r="P589" s="260"/>
      <c r="Q589" s="260"/>
      <c r="R589" s="260"/>
      <c r="S589" s="260"/>
      <c r="T589" s="260"/>
      <c r="U589" s="260"/>
      <c r="V589" s="260"/>
      <c r="W589" s="260"/>
      <c r="X589" s="260"/>
      <c r="Y589" s="260"/>
      <c r="Z589" s="260"/>
    </row>
    <row r="590" spans="1:26" ht="15.75">
      <c r="A590" s="260"/>
      <c r="B590" s="260"/>
      <c r="C590" s="260"/>
      <c r="D590" s="260"/>
      <c r="E590" s="259"/>
      <c r="F590" s="260"/>
      <c r="G590" s="260"/>
      <c r="H590" s="260"/>
      <c r="I590" s="260"/>
      <c r="J590" s="260"/>
      <c r="K590" s="260"/>
      <c r="L590" s="260"/>
      <c r="M590" s="260"/>
      <c r="N590" s="260"/>
      <c r="O590" s="260"/>
      <c r="P590" s="260"/>
      <c r="Q590" s="260"/>
      <c r="R590" s="260"/>
      <c r="S590" s="260"/>
      <c r="T590" s="260"/>
      <c r="U590" s="260"/>
      <c r="V590" s="260"/>
      <c r="W590" s="260"/>
      <c r="X590" s="260"/>
      <c r="Y590" s="260"/>
      <c r="Z590" s="260"/>
    </row>
    <row r="591" spans="1:26" ht="15.75">
      <c r="A591" s="260"/>
      <c r="B591" s="260"/>
      <c r="C591" s="260"/>
      <c r="D591" s="260"/>
      <c r="E591" s="259"/>
      <c r="F591" s="260"/>
      <c r="G591" s="260"/>
      <c r="H591" s="260"/>
      <c r="I591" s="260"/>
      <c r="J591" s="260"/>
      <c r="K591" s="260"/>
      <c r="L591" s="260"/>
      <c r="M591" s="260"/>
      <c r="N591" s="260"/>
      <c r="O591" s="260"/>
      <c r="P591" s="260"/>
      <c r="Q591" s="260"/>
      <c r="R591" s="260"/>
      <c r="S591" s="260"/>
      <c r="T591" s="260"/>
      <c r="U591" s="260"/>
      <c r="V591" s="260"/>
      <c r="W591" s="260"/>
      <c r="X591" s="260"/>
      <c r="Y591" s="260"/>
      <c r="Z591" s="260"/>
    </row>
    <row r="592" spans="1:26" ht="15.75">
      <c r="A592" s="260"/>
      <c r="B592" s="260"/>
      <c r="C592" s="260"/>
      <c r="D592" s="260"/>
      <c r="E592" s="259"/>
      <c r="F592" s="260"/>
      <c r="G592" s="260"/>
      <c r="H592" s="260"/>
      <c r="I592" s="260"/>
      <c r="J592" s="260"/>
      <c r="K592" s="260"/>
      <c r="L592" s="260"/>
      <c r="M592" s="260"/>
      <c r="N592" s="260"/>
      <c r="O592" s="260"/>
      <c r="P592" s="260"/>
      <c r="Q592" s="260"/>
      <c r="R592" s="260"/>
      <c r="S592" s="260"/>
      <c r="T592" s="260"/>
      <c r="U592" s="260"/>
      <c r="V592" s="260"/>
      <c r="W592" s="260"/>
      <c r="X592" s="260"/>
      <c r="Y592" s="260"/>
      <c r="Z592" s="260"/>
    </row>
    <row r="593" spans="1:26" ht="15.75">
      <c r="A593" s="260"/>
      <c r="B593" s="260"/>
      <c r="C593" s="260"/>
      <c r="D593" s="260"/>
      <c r="E593" s="259"/>
      <c r="F593" s="260"/>
      <c r="G593" s="260"/>
      <c r="H593" s="260"/>
      <c r="I593" s="260"/>
      <c r="J593" s="260"/>
      <c r="K593" s="260"/>
      <c r="L593" s="260"/>
      <c r="M593" s="260"/>
      <c r="N593" s="260"/>
      <c r="O593" s="260"/>
      <c r="P593" s="260"/>
      <c r="Q593" s="260"/>
      <c r="R593" s="260"/>
      <c r="S593" s="260"/>
      <c r="T593" s="260"/>
      <c r="U593" s="260"/>
      <c r="V593" s="260"/>
      <c r="W593" s="260"/>
      <c r="X593" s="260"/>
      <c r="Y593" s="260"/>
      <c r="Z593" s="260"/>
    </row>
    <row r="594" spans="1:26" ht="15.75">
      <c r="A594" s="260"/>
      <c r="B594" s="260"/>
      <c r="C594" s="260"/>
      <c r="D594" s="260"/>
      <c r="E594" s="259"/>
      <c r="F594" s="260"/>
      <c r="G594" s="260"/>
      <c r="H594" s="260"/>
      <c r="I594" s="260"/>
      <c r="J594" s="260"/>
      <c r="K594" s="260"/>
      <c r="L594" s="260"/>
      <c r="M594" s="260"/>
      <c r="N594" s="260"/>
      <c r="O594" s="260"/>
      <c r="P594" s="260"/>
      <c r="Q594" s="260"/>
      <c r="R594" s="260"/>
      <c r="S594" s="260"/>
      <c r="T594" s="260"/>
      <c r="U594" s="260"/>
      <c r="V594" s="260"/>
      <c r="W594" s="260"/>
      <c r="X594" s="260"/>
      <c r="Y594" s="260"/>
      <c r="Z594" s="260"/>
    </row>
    <row r="595" spans="1:26" ht="15.75">
      <c r="A595" s="260"/>
      <c r="B595" s="260"/>
      <c r="C595" s="260"/>
      <c r="D595" s="260"/>
      <c r="E595" s="259"/>
      <c r="F595" s="260"/>
      <c r="G595" s="260"/>
      <c r="H595" s="260"/>
      <c r="I595" s="260"/>
      <c r="J595" s="260"/>
      <c r="K595" s="260"/>
      <c r="L595" s="260"/>
      <c r="M595" s="260"/>
      <c r="N595" s="260"/>
      <c r="O595" s="260"/>
      <c r="P595" s="260"/>
      <c r="Q595" s="260"/>
      <c r="R595" s="260"/>
      <c r="S595" s="260"/>
      <c r="T595" s="260"/>
      <c r="U595" s="260"/>
      <c r="V595" s="260"/>
      <c r="W595" s="260"/>
      <c r="X595" s="260"/>
      <c r="Y595" s="260"/>
      <c r="Z595" s="260"/>
    </row>
    <row r="596" spans="1:26" ht="15.75">
      <c r="A596" s="260"/>
      <c r="B596" s="260"/>
      <c r="C596" s="260"/>
      <c r="D596" s="260"/>
      <c r="E596" s="259"/>
      <c r="F596" s="260"/>
      <c r="G596" s="260"/>
      <c r="H596" s="260"/>
      <c r="I596" s="260"/>
      <c r="J596" s="260"/>
      <c r="K596" s="260"/>
      <c r="L596" s="260"/>
      <c r="M596" s="260"/>
      <c r="N596" s="260"/>
      <c r="O596" s="260"/>
      <c r="P596" s="260"/>
      <c r="Q596" s="260"/>
      <c r="R596" s="260"/>
      <c r="S596" s="260"/>
      <c r="T596" s="260"/>
      <c r="U596" s="260"/>
      <c r="V596" s="260"/>
      <c r="W596" s="260"/>
      <c r="X596" s="260"/>
      <c r="Y596" s="260"/>
      <c r="Z596" s="260"/>
    </row>
    <row r="597" spans="1:26" ht="15.75">
      <c r="A597" s="260"/>
      <c r="B597" s="260"/>
      <c r="C597" s="260"/>
      <c r="D597" s="260"/>
      <c r="E597" s="259"/>
      <c r="F597" s="260"/>
      <c r="G597" s="260"/>
      <c r="H597" s="260"/>
      <c r="I597" s="260"/>
      <c r="J597" s="260"/>
      <c r="K597" s="260"/>
      <c r="L597" s="260"/>
      <c r="M597" s="260"/>
      <c r="N597" s="260"/>
      <c r="O597" s="260"/>
      <c r="P597" s="260"/>
      <c r="Q597" s="260"/>
      <c r="R597" s="260"/>
      <c r="S597" s="260"/>
      <c r="T597" s="260"/>
      <c r="U597" s="260"/>
      <c r="V597" s="260"/>
      <c r="W597" s="260"/>
      <c r="X597" s="260"/>
      <c r="Y597" s="260"/>
      <c r="Z597" s="260"/>
    </row>
    <row r="598" spans="1:26" ht="15.75">
      <c r="A598" s="260"/>
      <c r="B598" s="260"/>
      <c r="C598" s="260"/>
      <c r="D598" s="260"/>
      <c r="E598" s="259"/>
      <c r="F598" s="260"/>
      <c r="G598" s="260"/>
      <c r="H598" s="260"/>
      <c r="I598" s="260"/>
      <c r="J598" s="260"/>
      <c r="K598" s="260"/>
      <c r="L598" s="260"/>
      <c r="M598" s="260"/>
      <c r="N598" s="260"/>
      <c r="O598" s="260"/>
      <c r="P598" s="260"/>
      <c r="Q598" s="260"/>
      <c r="R598" s="260"/>
      <c r="S598" s="260"/>
      <c r="T598" s="260"/>
      <c r="U598" s="260"/>
      <c r="V598" s="260"/>
      <c r="W598" s="260"/>
      <c r="X598" s="260"/>
      <c r="Y598" s="260"/>
      <c r="Z598" s="260"/>
    </row>
    <row r="599" spans="1:26" ht="15.75">
      <c r="A599" s="260"/>
      <c r="B599" s="260"/>
      <c r="C599" s="260"/>
      <c r="D599" s="260"/>
      <c r="E599" s="259"/>
      <c r="F599" s="260"/>
      <c r="G599" s="260"/>
      <c r="H599" s="260"/>
      <c r="I599" s="260"/>
      <c r="J599" s="260"/>
      <c r="K599" s="260"/>
      <c r="L599" s="260"/>
      <c r="M599" s="260"/>
      <c r="N599" s="260"/>
      <c r="O599" s="260"/>
      <c r="P599" s="260"/>
      <c r="Q599" s="260"/>
      <c r="R599" s="260"/>
      <c r="S599" s="260"/>
      <c r="T599" s="260"/>
      <c r="U599" s="260"/>
      <c r="V599" s="260"/>
      <c r="W599" s="260"/>
      <c r="X599" s="260"/>
      <c r="Y599" s="260"/>
      <c r="Z599" s="260"/>
    </row>
    <row r="600" spans="1:26" ht="15.75">
      <c r="A600" s="260"/>
      <c r="B600" s="260"/>
      <c r="C600" s="260"/>
      <c r="D600" s="260"/>
      <c r="E600" s="259"/>
      <c r="F600" s="260"/>
      <c r="G600" s="260"/>
      <c r="H600" s="260"/>
      <c r="I600" s="260"/>
      <c r="J600" s="260"/>
      <c r="K600" s="260"/>
      <c r="L600" s="260"/>
      <c r="M600" s="260"/>
      <c r="N600" s="260"/>
      <c r="O600" s="260"/>
      <c r="P600" s="260"/>
      <c r="Q600" s="260"/>
      <c r="R600" s="260"/>
      <c r="S600" s="260"/>
      <c r="T600" s="260"/>
      <c r="U600" s="260"/>
      <c r="V600" s="260"/>
      <c r="W600" s="260"/>
      <c r="X600" s="260"/>
      <c r="Y600" s="260"/>
      <c r="Z600" s="260"/>
    </row>
    <row r="601" spans="1:26" ht="15.75">
      <c r="A601" s="260"/>
      <c r="B601" s="260"/>
      <c r="C601" s="260"/>
      <c r="D601" s="260"/>
      <c r="E601" s="259"/>
      <c r="F601" s="260"/>
      <c r="G601" s="260"/>
      <c r="H601" s="260"/>
      <c r="I601" s="260"/>
      <c r="J601" s="260"/>
      <c r="K601" s="260"/>
      <c r="L601" s="260"/>
      <c r="M601" s="260"/>
      <c r="N601" s="260"/>
      <c r="O601" s="260"/>
      <c r="P601" s="260"/>
      <c r="Q601" s="260"/>
      <c r="R601" s="260"/>
      <c r="S601" s="260"/>
      <c r="T601" s="260"/>
      <c r="U601" s="260"/>
      <c r="V601" s="260"/>
      <c r="W601" s="260"/>
      <c r="X601" s="260"/>
      <c r="Y601" s="260"/>
      <c r="Z601" s="260"/>
    </row>
    <row r="602" spans="1:26" ht="15.75">
      <c r="A602" s="260"/>
      <c r="B602" s="260"/>
      <c r="C602" s="260"/>
      <c r="D602" s="260"/>
      <c r="E602" s="259"/>
      <c r="F602" s="260"/>
      <c r="G602" s="260"/>
      <c r="H602" s="260"/>
      <c r="I602" s="260"/>
      <c r="J602" s="260"/>
      <c r="K602" s="260"/>
      <c r="L602" s="260"/>
      <c r="M602" s="260"/>
      <c r="N602" s="260"/>
      <c r="O602" s="260"/>
      <c r="P602" s="260"/>
      <c r="Q602" s="260"/>
      <c r="R602" s="260"/>
      <c r="S602" s="260"/>
      <c r="T602" s="260"/>
      <c r="U602" s="260"/>
      <c r="V602" s="260"/>
      <c r="W602" s="260"/>
      <c r="X602" s="260"/>
      <c r="Y602" s="260"/>
      <c r="Z602" s="260"/>
    </row>
    <row r="603" spans="1:26" ht="15.75">
      <c r="A603" s="260"/>
      <c r="B603" s="260"/>
      <c r="C603" s="260"/>
      <c r="D603" s="260"/>
      <c r="E603" s="259"/>
      <c r="F603" s="260"/>
      <c r="G603" s="260"/>
      <c r="H603" s="260"/>
      <c r="I603" s="260"/>
      <c r="J603" s="260"/>
      <c r="K603" s="260"/>
      <c r="L603" s="260"/>
      <c r="M603" s="260"/>
      <c r="N603" s="260"/>
      <c r="O603" s="260"/>
      <c r="P603" s="260"/>
      <c r="Q603" s="260"/>
      <c r="R603" s="260"/>
      <c r="S603" s="260"/>
      <c r="T603" s="260"/>
      <c r="U603" s="260"/>
      <c r="V603" s="260"/>
      <c r="W603" s="260"/>
      <c r="X603" s="260"/>
      <c r="Y603" s="260"/>
      <c r="Z603" s="260"/>
    </row>
    <row r="604" spans="1:26" ht="15.75">
      <c r="A604" s="260"/>
      <c r="B604" s="260"/>
      <c r="C604" s="260"/>
      <c r="D604" s="260"/>
      <c r="E604" s="259"/>
      <c r="F604" s="260"/>
      <c r="G604" s="260"/>
      <c r="H604" s="260"/>
      <c r="I604" s="260"/>
      <c r="J604" s="260"/>
      <c r="K604" s="260"/>
      <c r="L604" s="260"/>
      <c r="M604" s="260"/>
      <c r="N604" s="260"/>
      <c r="O604" s="260"/>
      <c r="P604" s="260"/>
      <c r="Q604" s="260"/>
      <c r="R604" s="260"/>
      <c r="S604" s="260"/>
      <c r="T604" s="260"/>
      <c r="U604" s="260"/>
      <c r="V604" s="260"/>
      <c r="W604" s="260"/>
      <c r="X604" s="260"/>
      <c r="Y604" s="260"/>
      <c r="Z604" s="260"/>
    </row>
    <row r="605" spans="1:26" ht="15.75">
      <c r="A605" s="260"/>
      <c r="B605" s="260"/>
      <c r="C605" s="260"/>
      <c r="D605" s="260"/>
      <c r="E605" s="259"/>
      <c r="F605" s="260"/>
      <c r="G605" s="260"/>
      <c r="H605" s="260"/>
      <c r="I605" s="260"/>
      <c r="J605" s="260"/>
      <c r="K605" s="260"/>
      <c r="L605" s="260"/>
      <c r="M605" s="260"/>
      <c r="N605" s="260"/>
      <c r="O605" s="260"/>
      <c r="P605" s="260"/>
      <c r="Q605" s="260"/>
      <c r="R605" s="260"/>
      <c r="S605" s="260"/>
      <c r="T605" s="260"/>
      <c r="U605" s="260"/>
      <c r="V605" s="260"/>
      <c r="W605" s="260"/>
      <c r="X605" s="260"/>
      <c r="Y605" s="260"/>
      <c r="Z605" s="260"/>
    </row>
    <row r="606" spans="1:26" ht="15.75">
      <c r="A606" s="260"/>
      <c r="B606" s="260"/>
      <c r="C606" s="260"/>
      <c r="D606" s="260"/>
      <c r="E606" s="259"/>
      <c r="F606" s="260"/>
      <c r="G606" s="260"/>
      <c r="H606" s="260"/>
      <c r="I606" s="260"/>
      <c r="J606" s="260"/>
      <c r="K606" s="260"/>
      <c r="L606" s="260"/>
      <c r="M606" s="260"/>
      <c r="N606" s="260"/>
      <c r="O606" s="260"/>
      <c r="P606" s="260"/>
      <c r="Q606" s="260"/>
      <c r="R606" s="260"/>
      <c r="S606" s="260"/>
      <c r="T606" s="260"/>
      <c r="U606" s="260"/>
      <c r="V606" s="260"/>
      <c r="W606" s="260"/>
      <c r="X606" s="260"/>
      <c r="Y606" s="260"/>
      <c r="Z606" s="260"/>
    </row>
    <row r="607" spans="1:26" ht="15.75">
      <c r="A607" s="260"/>
      <c r="B607" s="260"/>
      <c r="C607" s="260"/>
      <c r="D607" s="260"/>
      <c r="E607" s="259"/>
      <c r="F607" s="260"/>
      <c r="G607" s="260"/>
      <c r="H607" s="260"/>
      <c r="I607" s="260"/>
      <c r="J607" s="260"/>
      <c r="K607" s="260"/>
      <c r="L607" s="260"/>
      <c r="M607" s="260"/>
      <c r="N607" s="260"/>
      <c r="O607" s="260"/>
      <c r="P607" s="260"/>
      <c r="Q607" s="260"/>
      <c r="R607" s="260"/>
      <c r="S607" s="260"/>
      <c r="T607" s="260"/>
      <c r="U607" s="260"/>
      <c r="V607" s="260"/>
      <c r="W607" s="260"/>
      <c r="X607" s="260"/>
      <c r="Y607" s="260"/>
      <c r="Z607" s="260"/>
    </row>
    <row r="608" spans="1:26" ht="15.75">
      <c r="A608" s="260"/>
      <c r="B608" s="260"/>
      <c r="C608" s="260"/>
      <c r="D608" s="260"/>
      <c r="E608" s="259"/>
      <c r="F608" s="260"/>
      <c r="G608" s="260"/>
      <c r="H608" s="260"/>
      <c r="I608" s="260"/>
      <c r="J608" s="260"/>
      <c r="K608" s="260"/>
      <c r="L608" s="260"/>
      <c r="M608" s="260"/>
      <c r="N608" s="260"/>
      <c r="O608" s="260"/>
      <c r="P608" s="260"/>
      <c r="Q608" s="260"/>
      <c r="R608" s="260"/>
      <c r="S608" s="260"/>
      <c r="T608" s="260"/>
      <c r="U608" s="260"/>
      <c r="V608" s="260"/>
      <c r="W608" s="260"/>
      <c r="X608" s="260"/>
      <c r="Y608" s="260"/>
      <c r="Z608" s="260"/>
    </row>
    <row r="609" spans="1:26" ht="15.75">
      <c r="A609" s="260"/>
      <c r="B609" s="260"/>
      <c r="C609" s="260"/>
      <c r="D609" s="260"/>
      <c r="E609" s="259"/>
      <c r="F609" s="260"/>
      <c r="G609" s="260"/>
      <c r="H609" s="260"/>
      <c r="I609" s="260"/>
      <c r="J609" s="260"/>
      <c r="K609" s="260"/>
      <c r="L609" s="260"/>
      <c r="M609" s="260"/>
      <c r="N609" s="260"/>
      <c r="O609" s="260"/>
      <c r="P609" s="260"/>
      <c r="Q609" s="260"/>
      <c r="R609" s="260"/>
      <c r="S609" s="260"/>
      <c r="T609" s="260"/>
      <c r="U609" s="260"/>
      <c r="V609" s="260"/>
      <c r="W609" s="260"/>
      <c r="X609" s="260"/>
      <c r="Y609" s="260"/>
      <c r="Z609" s="260"/>
    </row>
    <row r="610" spans="1:26" ht="15.75">
      <c r="A610" s="260"/>
      <c r="B610" s="260"/>
      <c r="C610" s="260"/>
      <c r="D610" s="260"/>
      <c r="E610" s="259"/>
      <c r="F610" s="260"/>
      <c r="G610" s="260"/>
      <c r="H610" s="260"/>
      <c r="I610" s="260"/>
      <c r="J610" s="260"/>
      <c r="K610" s="260"/>
      <c r="L610" s="260"/>
      <c r="M610" s="260"/>
      <c r="N610" s="260"/>
      <c r="O610" s="260"/>
      <c r="P610" s="260"/>
      <c r="Q610" s="260"/>
      <c r="R610" s="260"/>
      <c r="S610" s="260"/>
      <c r="T610" s="260"/>
      <c r="U610" s="260"/>
      <c r="V610" s="260"/>
      <c r="W610" s="260"/>
      <c r="X610" s="260"/>
      <c r="Y610" s="260"/>
      <c r="Z610" s="260"/>
    </row>
    <row r="611" spans="1:26" ht="15.75">
      <c r="A611" s="260"/>
      <c r="B611" s="260"/>
      <c r="C611" s="260"/>
      <c r="D611" s="260"/>
      <c r="E611" s="259"/>
      <c r="F611" s="260"/>
      <c r="G611" s="260"/>
      <c r="H611" s="260"/>
      <c r="I611" s="260"/>
      <c r="J611" s="260"/>
      <c r="K611" s="260"/>
      <c r="L611" s="260"/>
      <c r="M611" s="260"/>
      <c r="N611" s="260"/>
      <c r="O611" s="260"/>
      <c r="P611" s="260"/>
      <c r="Q611" s="260"/>
      <c r="R611" s="260"/>
      <c r="S611" s="260"/>
      <c r="T611" s="260"/>
      <c r="U611" s="260"/>
      <c r="V611" s="260"/>
      <c r="W611" s="260"/>
      <c r="X611" s="260"/>
      <c r="Y611" s="260"/>
      <c r="Z611" s="260"/>
    </row>
    <row r="612" spans="1:26" ht="15.75">
      <c r="A612" s="260"/>
      <c r="B612" s="260"/>
      <c r="C612" s="260"/>
      <c r="D612" s="260"/>
      <c r="E612" s="259"/>
      <c r="F612" s="260"/>
      <c r="G612" s="260"/>
      <c r="H612" s="260"/>
      <c r="I612" s="260"/>
      <c r="J612" s="260"/>
      <c r="K612" s="260"/>
      <c r="L612" s="260"/>
      <c r="M612" s="260"/>
      <c r="N612" s="260"/>
      <c r="O612" s="260"/>
      <c r="P612" s="260"/>
      <c r="Q612" s="260"/>
      <c r="R612" s="260"/>
      <c r="S612" s="260"/>
      <c r="T612" s="260"/>
      <c r="U612" s="260"/>
      <c r="V612" s="260"/>
      <c r="W612" s="260"/>
      <c r="X612" s="260"/>
      <c r="Y612" s="260"/>
      <c r="Z612" s="260"/>
    </row>
    <row r="613" spans="1:26" ht="15.75">
      <c r="A613" s="260"/>
      <c r="B613" s="260"/>
      <c r="C613" s="260"/>
      <c r="D613" s="260"/>
      <c r="E613" s="259"/>
      <c r="F613" s="260"/>
      <c r="G613" s="260"/>
      <c r="H613" s="260"/>
      <c r="I613" s="260"/>
      <c r="J613" s="260"/>
      <c r="K613" s="260"/>
      <c r="L613" s="260"/>
      <c r="M613" s="260"/>
      <c r="N613" s="260"/>
      <c r="O613" s="260"/>
      <c r="P613" s="260"/>
      <c r="Q613" s="260"/>
      <c r="R613" s="260"/>
      <c r="S613" s="260"/>
      <c r="T613" s="260"/>
      <c r="U613" s="260"/>
      <c r="V613" s="260"/>
      <c r="W613" s="260"/>
      <c r="X613" s="260"/>
      <c r="Y613" s="260"/>
      <c r="Z613" s="260"/>
    </row>
    <row r="614" spans="1:26" ht="15.75">
      <c r="A614" s="260"/>
      <c r="B614" s="260"/>
      <c r="C614" s="260"/>
      <c r="D614" s="260"/>
      <c r="E614" s="259"/>
      <c r="F614" s="260"/>
      <c r="G614" s="260"/>
      <c r="H614" s="260"/>
      <c r="I614" s="260"/>
      <c r="J614" s="260"/>
      <c r="K614" s="260"/>
      <c r="L614" s="260"/>
      <c r="M614" s="260"/>
      <c r="N614" s="260"/>
      <c r="O614" s="260"/>
      <c r="P614" s="260"/>
      <c r="Q614" s="260"/>
      <c r="R614" s="260"/>
      <c r="S614" s="260"/>
      <c r="T614" s="260"/>
      <c r="U614" s="260"/>
      <c r="V614" s="260"/>
      <c r="W614" s="260"/>
      <c r="X614" s="260"/>
      <c r="Y614" s="260"/>
      <c r="Z614" s="260"/>
    </row>
    <row r="615" spans="1:26" ht="15.75">
      <c r="A615" s="260"/>
      <c r="B615" s="260"/>
      <c r="C615" s="260"/>
      <c r="D615" s="260"/>
      <c r="E615" s="259"/>
      <c r="F615" s="260"/>
      <c r="G615" s="260"/>
      <c r="H615" s="260"/>
      <c r="I615" s="260"/>
      <c r="J615" s="260"/>
      <c r="K615" s="260"/>
      <c r="L615" s="260"/>
      <c r="M615" s="260"/>
      <c r="N615" s="260"/>
      <c r="O615" s="260"/>
      <c r="P615" s="260"/>
      <c r="Q615" s="260"/>
      <c r="R615" s="260"/>
      <c r="S615" s="260"/>
      <c r="T615" s="260"/>
      <c r="U615" s="260"/>
      <c r="V615" s="260"/>
      <c r="W615" s="260"/>
      <c r="X615" s="260"/>
      <c r="Y615" s="260"/>
      <c r="Z615" s="260"/>
    </row>
    <row r="616" spans="1:26" ht="15.75">
      <c r="A616" s="260"/>
      <c r="B616" s="260"/>
      <c r="C616" s="260"/>
      <c r="D616" s="260"/>
      <c r="E616" s="259"/>
      <c r="F616" s="260"/>
      <c r="G616" s="260"/>
      <c r="H616" s="260"/>
      <c r="I616" s="260"/>
      <c r="J616" s="260"/>
      <c r="K616" s="260"/>
      <c r="L616" s="260"/>
      <c r="M616" s="260"/>
      <c r="N616" s="260"/>
      <c r="O616" s="260"/>
      <c r="P616" s="260"/>
      <c r="Q616" s="260"/>
      <c r="R616" s="260"/>
      <c r="S616" s="260"/>
      <c r="T616" s="260"/>
      <c r="U616" s="260"/>
      <c r="V616" s="260"/>
      <c r="W616" s="260"/>
      <c r="X616" s="260"/>
      <c r="Y616" s="260"/>
      <c r="Z616" s="260"/>
    </row>
    <row r="617" spans="1:26" ht="15.75">
      <c r="A617" s="260"/>
      <c r="B617" s="260"/>
      <c r="C617" s="260"/>
      <c r="D617" s="260"/>
      <c r="E617" s="259"/>
      <c r="F617" s="260"/>
      <c r="G617" s="260"/>
      <c r="H617" s="260"/>
      <c r="I617" s="260"/>
      <c r="J617" s="260"/>
      <c r="K617" s="260"/>
      <c r="L617" s="260"/>
      <c r="M617" s="260"/>
      <c r="N617" s="260"/>
      <c r="O617" s="260"/>
      <c r="P617" s="260"/>
      <c r="Q617" s="260"/>
      <c r="R617" s="260"/>
      <c r="S617" s="260"/>
      <c r="T617" s="260"/>
      <c r="U617" s="260"/>
      <c r="V617" s="260"/>
      <c r="W617" s="260"/>
      <c r="X617" s="260"/>
      <c r="Y617" s="260"/>
      <c r="Z617" s="260"/>
    </row>
    <row r="618" spans="1:26" ht="15.75">
      <c r="A618" s="260"/>
      <c r="B618" s="260"/>
      <c r="C618" s="260"/>
      <c r="D618" s="260"/>
      <c r="E618" s="259"/>
      <c r="F618" s="260"/>
      <c r="G618" s="260"/>
      <c r="H618" s="260"/>
      <c r="I618" s="260"/>
      <c r="J618" s="260"/>
      <c r="K618" s="260"/>
      <c r="L618" s="260"/>
      <c r="M618" s="260"/>
      <c r="N618" s="260"/>
      <c r="O618" s="260"/>
      <c r="P618" s="260"/>
      <c r="Q618" s="260"/>
      <c r="R618" s="260"/>
      <c r="S618" s="260"/>
      <c r="T618" s="260"/>
      <c r="U618" s="260"/>
      <c r="V618" s="260"/>
      <c r="W618" s="260"/>
      <c r="X618" s="260"/>
      <c r="Y618" s="260"/>
      <c r="Z618" s="260"/>
    </row>
    <row r="619" spans="1:26" ht="15.75">
      <c r="A619" s="260"/>
      <c r="B619" s="260"/>
      <c r="C619" s="260"/>
      <c r="D619" s="260"/>
      <c r="E619" s="259"/>
      <c r="F619" s="260"/>
      <c r="G619" s="260"/>
      <c r="H619" s="260"/>
      <c r="I619" s="260"/>
      <c r="J619" s="260"/>
      <c r="K619" s="260"/>
      <c r="L619" s="260"/>
      <c r="M619" s="260"/>
      <c r="N619" s="260"/>
      <c r="O619" s="260"/>
      <c r="P619" s="260"/>
      <c r="Q619" s="260"/>
      <c r="R619" s="260"/>
      <c r="S619" s="260"/>
      <c r="T619" s="260"/>
      <c r="U619" s="260"/>
      <c r="V619" s="260"/>
      <c r="W619" s="260"/>
      <c r="X619" s="260"/>
      <c r="Y619" s="260"/>
      <c r="Z619" s="260"/>
    </row>
    <row r="620" spans="1:26" ht="15.75">
      <c r="A620" s="260"/>
      <c r="B620" s="260"/>
      <c r="C620" s="260"/>
      <c r="D620" s="260"/>
      <c r="E620" s="259"/>
      <c r="F620" s="260"/>
      <c r="G620" s="260"/>
      <c r="H620" s="260"/>
      <c r="I620" s="260"/>
      <c r="J620" s="260"/>
      <c r="K620" s="260"/>
      <c r="L620" s="260"/>
      <c r="M620" s="260"/>
      <c r="N620" s="260"/>
      <c r="O620" s="260"/>
      <c r="P620" s="260"/>
      <c r="Q620" s="260"/>
      <c r="R620" s="260"/>
      <c r="S620" s="260"/>
      <c r="T620" s="260"/>
      <c r="U620" s="260"/>
      <c r="V620" s="260"/>
      <c r="W620" s="260"/>
      <c r="X620" s="260"/>
      <c r="Y620" s="260"/>
      <c r="Z620" s="260"/>
    </row>
    <row r="621" spans="1:26" ht="15.75">
      <c r="A621" s="260"/>
      <c r="B621" s="260"/>
      <c r="C621" s="260"/>
      <c r="D621" s="260"/>
      <c r="E621" s="259"/>
      <c r="F621" s="260"/>
      <c r="G621" s="260"/>
      <c r="H621" s="260"/>
      <c r="I621" s="260"/>
      <c r="J621" s="260"/>
      <c r="K621" s="260"/>
      <c r="L621" s="260"/>
      <c r="M621" s="260"/>
      <c r="N621" s="260"/>
      <c r="O621" s="260"/>
      <c r="P621" s="260"/>
      <c r="Q621" s="260"/>
      <c r="R621" s="260"/>
      <c r="S621" s="260"/>
      <c r="T621" s="260"/>
      <c r="U621" s="260"/>
      <c r="V621" s="260"/>
      <c r="W621" s="260"/>
      <c r="X621" s="260"/>
      <c r="Y621" s="260"/>
      <c r="Z621" s="260"/>
    </row>
    <row r="622" spans="1:26" ht="15.75">
      <c r="A622" s="260"/>
      <c r="B622" s="260"/>
      <c r="C622" s="260"/>
      <c r="D622" s="260"/>
      <c r="E622" s="259"/>
      <c r="F622" s="260"/>
      <c r="G622" s="260"/>
      <c r="H622" s="260"/>
      <c r="I622" s="260"/>
      <c r="J622" s="260"/>
      <c r="K622" s="260"/>
      <c r="L622" s="260"/>
      <c r="M622" s="260"/>
      <c r="N622" s="260"/>
      <c r="O622" s="260"/>
      <c r="P622" s="260"/>
      <c r="Q622" s="260"/>
      <c r="R622" s="260"/>
      <c r="S622" s="260"/>
      <c r="T622" s="260"/>
      <c r="U622" s="260"/>
      <c r="V622" s="260"/>
      <c r="W622" s="260"/>
      <c r="X622" s="260"/>
      <c r="Y622" s="260"/>
      <c r="Z622" s="260"/>
    </row>
    <row r="623" spans="1:26" ht="15.75">
      <c r="A623" s="260"/>
      <c r="B623" s="260"/>
      <c r="C623" s="260"/>
      <c r="D623" s="260"/>
      <c r="E623" s="259"/>
      <c r="F623" s="260"/>
      <c r="G623" s="260"/>
      <c r="H623" s="260"/>
      <c r="I623" s="260"/>
      <c r="J623" s="260"/>
      <c r="K623" s="260"/>
      <c r="L623" s="260"/>
      <c r="M623" s="260"/>
      <c r="N623" s="260"/>
      <c r="O623" s="260"/>
      <c r="P623" s="260"/>
      <c r="Q623" s="260"/>
      <c r="R623" s="260"/>
      <c r="S623" s="260"/>
      <c r="T623" s="260"/>
      <c r="U623" s="260"/>
      <c r="V623" s="260"/>
      <c r="W623" s="260"/>
      <c r="X623" s="260"/>
      <c r="Y623" s="260"/>
      <c r="Z623" s="260"/>
    </row>
    <row r="624" spans="1:26" ht="15.75">
      <c r="A624" s="260"/>
      <c r="B624" s="260"/>
      <c r="C624" s="260"/>
      <c r="D624" s="260"/>
      <c r="E624" s="259"/>
      <c r="F624" s="260"/>
      <c r="G624" s="260"/>
      <c r="H624" s="260"/>
      <c r="I624" s="260"/>
      <c r="J624" s="260"/>
      <c r="K624" s="260"/>
      <c r="L624" s="260"/>
      <c r="M624" s="260"/>
      <c r="N624" s="260"/>
      <c r="O624" s="260"/>
      <c r="P624" s="260"/>
      <c r="Q624" s="260"/>
      <c r="R624" s="260"/>
      <c r="S624" s="260"/>
      <c r="T624" s="260"/>
      <c r="U624" s="260"/>
      <c r="V624" s="260"/>
      <c r="W624" s="260"/>
      <c r="X624" s="260"/>
      <c r="Y624" s="260"/>
      <c r="Z624" s="260"/>
    </row>
    <row r="625" spans="1:26" ht="15.75">
      <c r="A625" s="260"/>
      <c r="B625" s="260"/>
      <c r="C625" s="260"/>
      <c r="D625" s="260"/>
      <c r="E625" s="259"/>
      <c r="F625" s="260"/>
      <c r="G625" s="260"/>
      <c r="H625" s="260"/>
      <c r="I625" s="260"/>
      <c r="J625" s="260"/>
      <c r="K625" s="260"/>
      <c r="L625" s="260"/>
      <c r="M625" s="260"/>
      <c r="N625" s="260"/>
      <c r="O625" s="260"/>
      <c r="P625" s="260"/>
      <c r="Q625" s="260"/>
      <c r="R625" s="260"/>
      <c r="S625" s="260"/>
      <c r="T625" s="260"/>
      <c r="U625" s="260"/>
      <c r="V625" s="260"/>
      <c r="W625" s="260"/>
      <c r="X625" s="260"/>
      <c r="Y625" s="260"/>
      <c r="Z625" s="260"/>
    </row>
    <row r="626" spans="1:26" ht="15.75">
      <c r="A626" s="260"/>
      <c r="B626" s="260"/>
      <c r="C626" s="260"/>
      <c r="D626" s="260"/>
      <c r="E626" s="259"/>
      <c r="F626" s="260"/>
      <c r="G626" s="260"/>
      <c r="H626" s="260"/>
      <c r="I626" s="260"/>
      <c r="J626" s="260"/>
      <c r="K626" s="260"/>
      <c r="L626" s="260"/>
      <c r="M626" s="260"/>
      <c r="N626" s="260"/>
      <c r="O626" s="260"/>
      <c r="P626" s="260"/>
      <c r="Q626" s="260"/>
      <c r="R626" s="260"/>
      <c r="S626" s="260"/>
      <c r="T626" s="260"/>
      <c r="U626" s="260"/>
      <c r="V626" s="260"/>
      <c r="W626" s="260"/>
      <c r="X626" s="260"/>
      <c r="Y626" s="260"/>
      <c r="Z626" s="260"/>
    </row>
    <row r="627" spans="1:26" ht="15.75">
      <c r="A627" s="260"/>
      <c r="B627" s="260"/>
      <c r="C627" s="260"/>
      <c r="D627" s="260"/>
      <c r="E627" s="259"/>
      <c r="F627" s="260"/>
      <c r="G627" s="260"/>
      <c r="H627" s="260"/>
      <c r="I627" s="260"/>
      <c r="J627" s="260"/>
      <c r="K627" s="260"/>
      <c r="L627" s="260"/>
      <c r="M627" s="260"/>
      <c r="N627" s="260"/>
      <c r="O627" s="260"/>
      <c r="P627" s="260"/>
      <c r="Q627" s="260"/>
      <c r="R627" s="260"/>
      <c r="S627" s="260"/>
      <c r="T627" s="260"/>
      <c r="U627" s="260"/>
      <c r="V627" s="260"/>
      <c r="W627" s="260"/>
      <c r="X627" s="260"/>
      <c r="Y627" s="260"/>
      <c r="Z627" s="260"/>
    </row>
    <row r="628" spans="1:26" ht="15.75">
      <c r="A628" s="260"/>
      <c r="B628" s="260"/>
      <c r="C628" s="260"/>
      <c r="D628" s="260"/>
      <c r="E628" s="259"/>
      <c r="F628" s="260"/>
      <c r="G628" s="260"/>
      <c r="H628" s="260"/>
      <c r="I628" s="260"/>
      <c r="J628" s="260"/>
      <c r="K628" s="260"/>
      <c r="L628" s="260"/>
      <c r="M628" s="260"/>
      <c r="N628" s="260"/>
      <c r="O628" s="260"/>
      <c r="P628" s="260"/>
      <c r="Q628" s="260"/>
      <c r="R628" s="260"/>
      <c r="S628" s="260"/>
      <c r="T628" s="260"/>
      <c r="U628" s="260"/>
      <c r="V628" s="260"/>
      <c r="W628" s="260"/>
      <c r="X628" s="260"/>
      <c r="Y628" s="260"/>
      <c r="Z628" s="260"/>
    </row>
    <row r="629" spans="1:26" ht="15.75">
      <c r="A629" s="260"/>
      <c r="B629" s="260"/>
      <c r="C629" s="260"/>
      <c r="D629" s="260"/>
      <c r="E629" s="259"/>
      <c r="F629" s="260"/>
      <c r="G629" s="260"/>
      <c r="H629" s="260"/>
      <c r="I629" s="260"/>
      <c r="J629" s="260"/>
      <c r="K629" s="260"/>
      <c r="L629" s="260"/>
      <c r="M629" s="260"/>
      <c r="N629" s="260"/>
      <c r="O629" s="260"/>
      <c r="P629" s="260"/>
      <c r="Q629" s="260"/>
      <c r="R629" s="260"/>
      <c r="S629" s="260"/>
      <c r="T629" s="260"/>
      <c r="U629" s="260"/>
      <c r="V629" s="260"/>
      <c r="W629" s="260"/>
      <c r="X629" s="260"/>
      <c r="Y629" s="260"/>
      <c r="Z629" s="260"/>
    </row>
    <row r="630" spans="1:26" ht="15.75">
      <c r="A630" s="260"/>
      <c r="B630" s="260"/>
      <c r="C630" s="260"/>
      <c r="D630" s="260"/>
      <c r="E630" s="259"/>
      <c r="F630" s="260"/>
      <c r="G630" s="260"/>
      <c r="H630" s="260"/>
      <c r="I630" s="260"/>
      <c r="J630" s="260"/>
      <c r="K630" s="260"/>
      <c r="L630" s="260"/>
      <c r="M630" s="260"/>
      <c r="N630" s="260"/>
      <c r="O630" s="260"/>
      <c r="P630" s="260"/>
      <c r="Q630" s="260"/>
      <c r="R630" s="260"/>
      <c r="S630" s="260"/>
      <c r="T630" s="260"/>
      <c r="U630" s="260"/>
      <c r="V630" s="260"/>
      <c r="W630" s="260"/>
      <c r="X630" s="260"/>
      <c r="Y630" s="260"/>
      <c r="Z630" s="260"/>
    </row>
    <row r="631" spans="1:26" ht="15.75">
      <c r="A631" s="260"/>
      <c r="B631" s="260"/>
      <c r="C631" s="260"/>
      <c r="D631" s="260"/>
      <c r="E631" s="259"/>
      <c r="F631" s="260"/>
      <c r="G631" s="260"/>
      <c r="H631" s="260"/>
      <c r="I631" s="260"/>
      <c r="J631" s="260"/>
      <c r="K631" s="260"/>
      <c r="L631" s="260"/>
      <c r="M631" s="260"/>
      <c r="N631" s="260"/>
      <c r="O631" s="260"/>
      <c r="P631" s="260"/>
      <c r="Q631" s="260"/>
      <c r="R631" s="260"/>
      <c r="S631" s="260"/>
      <c r="T631" s="260"/>
      <c r="U631" s="260"/>
      <c r="V631" s="260"/>
      <c r="W631" s="260"/>
      <c r="X631" s="260"/>
      <c r="Y631" s="260"/>
      <c r="Z631" s="260"/>
    </row>
    <row r="632" spans="1:26" ht="15.75">
      <c r="A632" s="260"/>
      <c r="B632" s="260"/>
      <c r="C632" s="260"/>
      <c r="D632" s="260"/>
      <c r="E632" s="259"/>
      <c r="F632" s="260"/>
      <c r="G632" s="260"/>
      <c r="H632" s="260"/>
      <c r="I632" s="260"/>
      <c r="J632" s="260"/>
      <c r="K632" s="260"/>
      <c r="L632" s="260"/>
      <c r="M632" s="260"/>
      <c r="N632" s="260"/>
      <c r="O632" s="260"/>
      <c r="P632" s="260"/>
      <c r="Q632" s="260"/>
      <c r="R632" s="260"/>
      <c r="S632" s="260"/>
      <c r="T632" s="260"/>
      <c r="U632" s="260"/>
      <c r="V632" s="260"/>
      <c r="W632" s="260"/>
      <c r="X632" s="260"/>
      <c r="Y632" s="260"/>
      <c r="Z632" s="260"/>
    </row>
    <row r="633" spans="1:26" ht="15.75">
      <c r="A633" s="260"/>
      <c r="B633" s="260"/>
      <c r="C633" s="260"/>
      <c r="D633" s="260"/>
      <c r="E633" s="259"/>
      <c r="F633" s="260"/>
      <c r="G633" s="260"/>
      <c r="H633" s="260"/>
      <c r="I633" s="260"/>
      <c r="J633" s="260"/>
      <c r="K633" s="260"/>
      <c r="L633" s="260"/>
      <c r="M633" s="260"/>
      <c r="N633" s="260"/>
      <c r="O633" s="260"/>
      <c r="P633" s="260"/>
      <c r="Q633" s="260"/>
      <c r="R633" s="260"/>
      <c r="S633" s="260"/>
      <c r="T633" s="260"/>
      <c r="U633" s="260"/>
      <c r="V633" s="260"/>
      <c r="W633" s="260"/>
      <c r="X633" s="260"/>
      <c r="Y633" s="260"/>
      <c r="Z633" s="260"/>
    </row>
    <row r="634" spans="1:26" ht="15.75">
      <c r="A634" s="260"/>
      <c r="B634" s="260"/>
      <c r="C634" s="260"/>
      <c r="D634" s="260"/>
      <c r="E634" s="259"/>
      <c r="F634" s="260"/>
      <c r="G634" s="260"/>
      <c r="H634" s="260"/>
      <c r="I634" s="260"/>
      <c r="J634" s="260"/>
      <c r="K634" s="260"/>
      <c r="L634" s="260"/>
      <c r="M634" s="260"/>
      <c r="N634" s="260"/>
      <c r="O634" s="260"/>
      <c r="P634" s="260"/>
      <c r="Q634" s="260"/>
      <c r="R634" s="260"/>
      <c r="S634" s="260"/>
      <c r="T634" s="260"/>
      <c r="U634" s="260"/>
      <c r="V634" s="260"/>
      <c r="W634" s="260"/>
      <c r="X634" s="260"/>
      <c r="Y634" s="260"/>
      <c r="Z634" s="260"/>
    </row>
    <row r="635" spans="1:26" ht="15.75">
      <c r="A635" s="260"/>
      <c r="B635" s="260"/>
      <c r="C635" s="260"/>
      <c r="D635" s="260"/>
      <c r="E635" s="259"/>
      <c r="F635" s="260"/>
      <c r="G635" s="260"/>
      <c r="H635" s="260"/>
      <c r="I635" s="260"/>
      <c r="J635" s="260"/>
      <c r="K635" s="260"/>
      <c r="L635" s="260"/>
      <c r="M635" s="260"/>
      <c r="N635" s="260"/>
      <c r="O635" s="260"/>
      <c r="P635" s="260"/>
      <c r="Q635" s="260"/>
      <c r="R635" s="260"/>
      <c r="S635" s="260"/>
      <c r="T635" s="260"/>
      <c r="U635" s="260"/>
      <c r="V635" s="260"/>
      <c r="W635" s="260"/>
      <c r="X635" s="260"/>
      <c r="Y635" s="260"/>
      <c r="Z635" s="260"/>
    </row>
    <row r="636" spans="1:26" ht="15.75">
      <c r="A636" s="260"/>
      <c r="B636" s="260"/>
      <c r="C636" s="260"/>
      <c r="D636" s="260"/>
      <c r="E636" s="259"/>
      <c r="F636" s="260"/>
      <c r="G636" s="260"/>
      <c r="H636" s="260"/>
      <c r="I636" s="260"/>
      <c r="J636" s="260"/>
      <c r="K636" s="260"/>
      <c r="L636" s="260"/>
      <c r="M636" s="260"/>
      <c r="N636" s="260"/>
      <c r="O636" s="260"/>
      <c r="P636" s="260"/>
      <c r="Q636" s="260"/>
      <c r="R636" s="260"/>
      <c r="S636" s="260"/>
      <c r="T636" s="260"/>
      <c r="U636" s="260"/>
      <c r="V636" s="260"/>
      <c r="W636" s="260"/>
      <c r="X636" s="260"/>
      <c r="Y636" s="260"/>
      <c r="Z636" s="260"/>
    </row>
    <row r="637" spans="1:26" ht="15.75">
      <c r="A637" s="260"/>
      <c r="B637" s="260"/>
      <c r="C637" s="260"/>
      <c r="D637" s="260"/>
      <c r="E637" s="259"/>
      <c r="F637" s="260"/>
      <c r="G637" s="260"/>
      <c r="H637" s="260"/>
      <c r="I637" s="260"/>
      <c r="J637" s="260"/>
      <c r="K637" s="260"/>
      <c r="L637" s="260"/>
      <c r="M637" s="260"/>
      <c r="N637" s="260"/>
      <c r="O637" s="260"/>
      <c r="P637" s="260"/>
      <c r="Q637" s="260"/>
      <c r="R637" s="260"/>
      <c r="S637" s="260"/>
      <c r="T637" s="260"/>
      <c r="U637" s="260"/>
      <c r="V637" s="260"/>
      <c r="W637" s="260"/>
      <c r="X637" s="260"/>
      <c r="Y637" s="260"/>
      <c r="Z637" s="260"/>
    </row>
    <row r="638" spans="1:26" ht="15.75">
      <c r="A638" s="260"/>
      <c r="B638" s="260"/>
      <c r="C638" s="260"/>
      <c r="D638" s="260"/>
      <c r="E638" s="259"/>
      <c r="F638" s="260"/>
      <c r="G638" s="260"/>
      <c r="H638" s="260"/>
      <c r="I638" s="260"/>
      <c r="J638" s="260"/>
      <c r="K638" s="260"/>
      <c r="L638" s="260"/>
      <c r="M638" s="260"/>
      <c r="N638" s="260"/>
      <c r="O638" s="260"/>
      <c r="P638" s="260"/>
      <c r="Q638" s="260"/>
      <c r="R638" s="260"/>
      <c r="S638" s="260"/>
      <c r="T638" s="260"/>
      <c r="U638" s="260"/>
      <c r="V638" s="260"/>
      <c r="W638" s="260"/>
      <c r="X638" s="260"/>
      <c r="Y638" s="260"/>
      <c r="Z638" s="260"/>
    </row>
    <row r="639" spans="1:26" ht="15.75">
      <c r="A639" s="260"/>
      <c r="B639" s="260"/>
      <c r="C639" s="260"/>
      <c r="D639" s="260"/>
      <c r="E639" s="259"/>
      <c r="F639" s="260"/>
      <c r="G639" s="260"/>
      <c r="H639" s="260"/>
      <c r="I639" s="260"/>
      <c r="J639" s="260"/>
      <c r="K639" s="260"/>
      <c r="L639" s="260"/>
      <c r="M639" s="260"/>
      <c r="N639" s="260"/>
      <c r="O639" s="260"/>
      <c r="P639" s="260"/>
      <c r="Q639" s="260"/>
      <c r="R639" s="260"/>
      <c r="S639" s="260"/>
      <c r="T639" s="260"/>
      <c r="U639" s="260"/>
      <c r="V639" s="260"/>
      <c r="W639" s="260"/>
      <c r="X639" s="260"/>
      <c r="Y639" s="260"/>
      <c r="Z639" s="260"/>
    </row>
    <row r="640" spans="1:26" ht="15.75">
      <c r="A640" s="260"/>
      <c r="B640" s="260"/>
      <c r="C640" s="260"/>
      <c r="D640" s="260"/>
      <c r="E640" s="259"/>
      <c r="F640" s="260"/>
      <c r="G640" s="260"/>
      <c r="H640" s="260"/>
      <c r="I640" s="260"/>
      <c r="J640" s="260"/>
      <c r="K640" s="260"/>
      <c r="L640" s="260"/>
      <c r="M640" s="260"/>
      <c r="N640" s="260"/>
      <c r="O640" s="260"/>
      <c r="P640" s="260"/>
      <c r="Q640" s="260"/>
      <c r="R640" s="260"/>
      <c r="S640" s="260"/>
      <c r="T640" s="260"/>
      <c r="U640" s="260"/>
      <c r="V640" s="260"/>
      <c r="W640" s="260"/>
      <c r="X640" s="260"/>
      <c r="Y640" s="260"/>
      <c r="Z640" s="260"/>
    </row>
    <row r="641" spans="1:26" ht="15.75">
      <c r="A641" s="260"/>
      <c r="B641" s="260"/>
      <c r="C641" s="260"/>
      <c r="D641" s="260"/>
      <c r="E641" s="259"/>
      <c r="F641" s="260"/>
      <c r="G641" s="260"/>
      <c r="H641" s="260"/>
      <c r="I641" s="260"/>
      <c r="J641" s="260"/>
      <c r="K641" s="260"/>
      <c r="L641" s="260"/>
      <c r="M641" s="260"/>
      <c r="N641" s="260"/>
      <c r="O641" s="260"/>
      <c r="P641" s="260"/>
      <c r="Q641" s="260"/>
      <c r="R641" s="260"/>
      <c r="S641" s="260"/>
      <c r="T641" s="260"/>
      <c r="U641" s="260"/>
      <c r="V641" s="260"/>
      <c r="W641" s="260"/>
      <c r="X641" s="260"/>
      <c r="Y641" s="260"/>
      <c r="Z641" s="260"/>
    </row>
    <row r="642" spans="1:26" ht="15.75">
      <c r="A642" s="260"/>
      <c r="B642" s="260"/>
      <c r="C642" s="260"/>
      <c r="D642" s="260"/>
      <c r="E642" s="259"/>
      <c r="F642" s="260"/>
      <c r="G642" s="260"/>
      <c r="H642" s="260"/>
      <c r="I642" s="260"/>
      <c r="J642" s="260"/>
      <c r="K642" s="260"/>
      <c r="L642" s="260"/>
      <c r="M642" s="260"/>
      <c r="N642" s="260"/>
      <c r="O642" s="260"/>
      <c r="P642" s="260"/>
      <c r="Q642" s="260"/>
      <c r="R642" s="260"/>
      <c r="S642" s="260"/>
      <c r="T642" s="260"/>
      <c r="U642" s="260"/>
      <c r="V642" s="260"/>
      <c r="W642" s="260"/>
      <c r="X642" s="260"/>
      <c r="Y642" s="260"/>
      <c r="Z642" s="260"/>
    </row>
    <row r="643" spans="1:26" ht="15.75">
      <c r="A643" s="260"/>
      <c r="B643" s="260"/>
      <c r="C643" s="260"/>
      <c r="D643" s="260"/>
      <c r="E643" s="259"/>
      <c r="F643" s="260"/>
      <c r="G643" s="260"/>
      <c r="H643" s="260"/>
      <c r="I643" s="260"/>
      <c r="J643" s="260"/>
      <c r="K643" s="260"/>
      <c r="L643" s="260"/>
      <c r="M643" s="260"/>
      <c r="N643" s="260"/>
      <c r="O643" s="260"/>
      <c r="P643" s="260"/>
      <c r="Q643" s="260"/>
      <c r="R643" s="260"/>
      <c r="S643" s="260"/>
      <c r="T643" s="260"/>
      <c r="U643" s="260"/>
      <c r="V643" s="260"/>
      <c r="W643" s="260"/>
      <c r="X643" s="260"/>
      <c r="Y643" s="260"/>
      <c r="Z643" s="260"/>
    </row>
    <row r="644" spans="1:26" ht="15.75">
      <c r="A644" s="260"/>
      <c r="B644" s="260"/>
      <c r="C644" s="260"/>
      <c r="D644" s="260"/>
      <c r="E644" s="259"/>
      <c r="F644" s="260"/>
      <c r="G644" s="260"/>
      <c r="H644" s="260"/>
      <c r="I644" s="260"/>
      <c r="J644" s="260"/>
      <c r="K644" s="260"/>
      <c r="L644" s="260"/>
      <c r="M644" s="260"/>
      <c r="N644" s="260"/>
      <c r="O644" s="260"/>
      <c r="P644" s="260"/>
      <c r="Q644" s="260"/>
      <c r="R644" s="260"/>
      <c r="S644" s="260"/>
      <c r="T644" s="260"/>
      <c r="U644" s="260"/>
      <c r="V644" s="260"/>
      <c r="W644" s="260"/>
      <c r="X644" s="260"/>
      <c r="Y644" s="260"/>
      <c r="Z644" s="260"/>
    </row>
    <row r="645" spans="1:26" ht="15.75">
      <c r="A645" s="260"/>
      <c r="B645" s="260"/>
      <c r="C645" s="260"/>
      <c r="D645" s="260"/>
      <c r="E645" s="259"/>
      <c r="F645" s="260"/>
      <c r="G645" s="260"/>
      <c r="H645" s="260"/>
      <c r="I645" s="260"/>
      <c r="J645" s="260"/>
      <c r="K645" s="260"/>
      <c r="L645" s="260"/>
      <c r="M645" s="260"/>
      <c r="N645" s="260"/>
      <c r="O645" s="260"/>
      <c r="P645" s="260"/>
      <c r="Q645" s="260"/>
      <c r="R645" s="260"/>
      <c r="S645" s="260"/>
      <c r="T645" s="260"/>
      <c r="U645" s="260"/>
      <c r="V645" s="260"/>
      <c r="W645" s="260"/>
      <c r="X645" s="260"/>
      <c r="Y645" s="260"/>
      <c r="Z645" s="260"/>
    </row>
    <row r="646" spans="1:26" ht="15.75">
      <c r="A646" s="260"/>
      <c r="B646" s="260"/>
      <c r="C646" s="260"/>
      <c r="D646" s="260"/>
      <c r="E646" s="259"/>
      <c r="F646" s="260"/>
      <c r="G646" s="260"/>
      <c r="H646" s="260"/>
      <c r="I646" s="260"/>
      <c r="J646" s="260"/>
      <c r="K646" s="260"/>
      <c r="L646" s="260"/>
      <c r="M646" s="260"/>
      <c r="N646" s="260"/>
      <c r="O646" s="260"/>
      <c r="P646" s="260"/>
      <c r="Q646" s="260"/>
      <c r="R646" s="260"/>
      <c r="S646" s="260"/>
      <c r="T646" s="260"/>
      <c r="U646" s="260"/>
      <c r="V646" s="260"/>
      <c r="W646" s="260"/>
      <c r="X646" s="260"/>
      <c r="Y646" s="260"/>
      <c r="Z646" s="260"/>
    </row>
    <row r="647" spans="1:26" ht="15.75">
      <c r="A647" s="260"/>
      <c r="B647" s="260"/>
      <c r="C647" s="260"/>
      <c r="D647" s="260"/>
      <c r="E647" s="259"/>
      <c r="F647" s="260"/>
      <c r="G647" s="260"/>
      <c r="H647" s="260"/>
      <c r="I647" s="260"/>
      <c r="J647" s="260"/>
      <c r="K647" s="260"/>
      <c r="L647" s="260"/>
      <c r="M647" s="260"/>
      <c r="N647" s="260"/>
      <c r="O647" s="260"/>
      <c r="P647" s="260"/>
      <c r="Q647" s="260"/>
      <c r="R647" s="260"/>
      <c r="S647" s="260"/>
      <c r="T647" s="260"/>
      <c r="U647" s="260"/>
      <c r="V647" s="260"/>
      <c r="W647" s="260"/>
      <c r="X647" s="260"/>
      <c r="Y647" s="260"/>
      <c r="Z647" s="260"/>
    </row>
    <row r="648" spans="1:26" ht="15.75">
      <c r="A648" s="260"/>
      <c r="B648" s="260"/>
      <c r="C648" s="260"/>
      <c r="D648" s="260"/>
      <c r="E648" s="259"/>
      <c r="F648" s="260"/>
      <c r="G648" s="260"/>
      <c r="H648" s="260"/>
      <c r="I648" s="260"/>
      <c r="J648" s="260"/>
      <c r="K648" s="260"/>
      <c r="L648" s="260"/>
      <c r="M648" s="260"/>
      <c r="N648" s="260"/>
      <c r="O648" s="260"/>
      <c r="P648" s="260"/>
      <c r="Q648" s="260"/>
      <c r="R648" s="260"/>
      <c r="S648" s="260"/>
      <c r="T648" s="260"/>
      <c r="U648" s="260"/>
      <c r="V648" s="260"/>
      <c r="W648" s="260"/>
      <c r="X648" s="260"/>
      <c r="Y648" s="260"/>
      <c r="Z648" s="260"/>
    </row>
    <row r="649" spans="1:26" ht="15.75">
      <c r="A649" s="260"/>
      <c r="B649" s="260"/>
      <c r="C649" s="260"/>
      <c r="D649" s="260"/>
      <c r="E649" s="259"/>
      <c r="F649" s="260"/>
      <c r="G649" s="260"/>
      <c r="H649" s="260"/>
      <c r="I649" s="260"/>
      <c r="J649" s="260"/>
      <c r="K649" s="260"/>
      <c r="L649" s="260"/>
      <c r="M649" s="260"/>
      <c r="N649" s="260"/>
      <c r="O649" s="260"/>
      <c r="P649" s="260"/>
      <c r="Q649" s="260"/>
      <c r="R649" s="260"/>
      <c r="S649" s="260"/>
      <c r="T649" s="260"/>
      <c r="U649" s="260"/>
      <c r="V649" s="260"/>
      <c r="W649" s="260"/>
      <c r="X649" s="260"/>
      <c r="Y649" s="260"/>
      <c r="Z649" s="260"/>
    </row>
    <row r="650" spans="1:26" ht="15.75">
      <c r="A650" s="260"/>
      <c r="B650" s="260"/>
      <c r="C650" s="260"/>
      <c r="D650" s="260"/>
      <c r="E650" s="259"/>
      <c r="F650" s="260"/>
      <c r="G650" s="260"/>
      <c r="H650" s="260"/>
      <c r="I650" s="260"/>
      <c r="J650" s="260"/>
      <c r="K650" s="260"/>
      <c r="L650" s="260"/>
      <c r="M650" s="260"/>
      <c r="N650" s="260"/>
      <c r="O650" s="260"/>
      <c r="P650" s="260"/>
      <c r="Q650" s="260"/>
      <c r="R650" s="260"/>
      <c r="S650" s="260"/>
      <c r="T650" s="260"/>
      <c r="U650" s="260"/>
      <c r="V650" s="260"/>
      <c r="W650" s="260"/>
      <c r="X650" s="260"/>
      <c r="Y650" s="260"/>
      <c r="Z650" s="260"/>
    </row>
    <row r="651" spans="1:26" ht="15.75">
      <c r="A651" s="260"/>
      <c r="B651" s="260"/>
      <c r="C651" s="260"/>
      <c r="D651" s="260"/>
      <c r="E651" s="259"/>
      <c r="F651" s="260"/>
      <c r="G651" s="260"/>
      <c r="H651" s="260"/>
      <c r="I651" s="260"/>
      <c r="J651" s="260"/>
      <c r="K651" s="260"/>
      <c r="L651" s="260"/>
      <c r="M651" s="260"/>
      <c r="N651" s="260"/>
      <c r="O651" s="260"/>
      <c r="P651" s="260"/>
      <c r="Q651" s="260"/>
      <c r="R651" s="260"/>
      <c r="S651" s="260"/>
      <c r="T651" s="260"/>
      <c r="U651" s="260"/>
      <c r="V651" s="260"/>
      <c r="W651" s="260"/>
      <c r="X651" s="260"/>
      <c r="Y651" s="260"/>
      <c r="Z651" s="260"/>
    </row>
    <row r="652" spans="1:26" ht="15.75">
      <c r="A652" s="260"/>
      <c r="B652" s="260"/>
      <c r="C652" s="260"/>
      <c r="D652" s="260"/>
      <c r="E652" s="259"/>
      <c r="F652" s="260"/>
      <c r="G652" s="260"/>
      <c r="H652" s="260"/>
      <c r="I652" s="260"/>
      <c r="J652" s="260"/>
      <c r="K652" s="260"/>
      <c r="L652" s="260"/>
      <c r="M652" s="260"/>
      <c r="N652" s="260"/>
      <c r="O652" s="260"/>
      <c r="P652" s="260"/>
      <c r="Q652" s="260"/>
      <c r="R652" s="260"/>
      <c r="S652" s="260"/>
      <c r="T652" s="260"/>
      <c r="U652" s="260"/>
      <c r="V652" s="260"/>
      <c r="W652" s="260"/>
      <c r="X652" s="260"/>
      <c r="Y652" s="260"/>
      <c r="Z652" s="260"/>
    </row>
    <row r="653" spans="1:26" ht="15.75">
      <c r="A653" s="260"/>
      <c r="B653" s="260"/>
      <c r="C653" s="260"/>
      <c r="D653" s="260"/>
      <c r="E653" s="259"/>
      <c r="F653" s="260"/>
      <c r="G653" s="260"/>
      <c r="H653" s="260"/>
      <c r="I653" s="260"/>
      <c r="J653" s="260"/>
      <c r="K653" s="260"/>
      <c r="L653" s="260"/>
      <c r="M653" s="260"/>
      <c r="N653" s="260"/>
      <c r="O653" s="260"/>
      <c r="P653" s="260"/>
      <c r="Q653" s="260"/>
      <c r="R653" s="260"/>
      <c r="S653" s="260"/>
      <c r="T653" s="260"/>
      <c r="U653" s="260"/>
      <c r="V653" s="260"/>
      <c r="W653" s="260"/>
      <c r="X653" s="260"/>
      <c r="Y653" s="260"/>
      <c r="Z653" s="260"/>
    </row>
    <row r="654" spans="1:26" ht="15.75">
      <c r="A654" s="260"/>
      <c r="B654" s="260"/>
      <c r="C654" s="260"/>
      <c r="D654" s="260"/>
      <c r="E654" s="259"/>
      <c r="F654" s="260"/>
      <c r="G654" s="260"/>
      <c r="H654" s="260"/>
      <c r="I654" s="260"/>
      <c r="J654" s="260"/>
      <c r="K654" s="260"/>
      <c r="L654" s="260"/>
      <c r="M654" s="260"/>
      <c r="N654" s="260"/>
      <c r="O654" s="260"/>
      <c r="P654" s="260"/>
      <c r="Q654" s="260"/>
      <c r="R654" s="260"/>
      <c r="S654" s="260"/>
      <c r="T654" s="260"/>
      <c r="U654" s="260"/>
      <c r="V654" s="260"/>
      <c r="W654" s="260"/>
      <c r="X654" s="260"/>
      <c r="Y654" s="260"/>
      <c r="Z654" s="260"/>
    </row>
    <row r="655" spans="1:26" ht="15.75">
      <c r="A655" s="260"/>
      <c r="B655" s="260"/>
      <c r="C655" s="260"/>
      <c r="D655" s="260"/>
      <c r="E655" s="259"/>
      <c r="F655" s="260"/>
      <c r="G655" s="260"/>
      <c r="H655" s="260"/>
      <c r="I655" s="260"/>
      <c r="J655" s="260"/>
      <c r="K655" s="260"/>
      <c r="L655" s="260"/>
      <c r="M655" s="260"/>
      <c r="N655" s="260"/>
      <c r="O655" s="260"/>
      <c r="P655" s="260"/>
      <c r="Q655" s="260"/>
      <c r="R655" s="260"/>
      <c r="S655" s="260"/>
      <c r="T655" s="260"/>
      <c r="U655" s="260"/>
      <c r="V655" s="260"/>
      <c r="W655" s="260"/>
      <c r="X655" s="260"/>
      <c r="Y655" s="260"/>
      <c r="Z655" s="260"/>
    </row>
    <row r="656" spans="1:26" ht="15.75">
      <c r="A656" s="260"/>
      <c r="B656" s="260"/>
      <c r="C656" s="260"/>
      <c r="D656" s="260"/>
      <c r="E656" s="259"/>
      <c r="F656" s="260"/>
      <c r="G656" s="260"/>
      <c r="H656" s="260"/>
      <c r="I656" s="260"/>
      <c r="J656" s="260"/>
      <c r="K656" s="260"/>
      <c r="L656" s="260"/>
      <c r="M656" s="260"/>
      <c r="N656" s="260"/>
      <c r="O656" s="260"/>
      <c r="P656" s="260"/>
      <c r="Q656" s="260"/>
      <c r="R656" s="260"/>
      <c r="S656" s="260"/>
      <c r="T656" s="260"/>
      <c r="U656" s="260"/>
      <c r="V656" s="260"/>
      <c r="W656" s="260"/>
      <c r="X656" s="260"/>
      <c r="Y656" s="260"/>
      <c r="Z656" s="260"/>
    </row>
    <row r="657" spans="1:26" ht="15.75">
      <c r="A657" s="260"/>
      <c r="B657" s="260"/>
      <c r="C657" s="260"/>
      <c r="D657" s="260"/>
      <c r="E657" s="259"/>
      <c r="F657" s="260"/>
      <c r="G657" s="260"/>
      <c r="H657" s="260"/>
      <c r="I657" s="260"/>
      <c r="J657" s="260"/>
      <c r="K657" s="260"/>
      <c r="L657" s="260"/>
      <c r="M657" s="260"/>
      <c r="N657" s="260"/>
      <c r="O657" s="260"/>
      <c r="P657" s="260"/>
      <c r="Q657" s="260"/>
      <c r="R657" s="260"/>
      <c r="S657" s="260"/>
      <c r="T657" s="260"/>
      <c r="U657" s="260"/>
      <c r="V657" s="260"/>
      <c r="W657" s="260"/>
      <c r="X657" s="260"/>
      <c r="Y657" s="260"/>
      <c r="Z657" s="260"/>
    </row>
    <row r="658" spans="1:26" ht="15.75">
      <c r="A658" s="260"/>
      <c r="B658" s="260"/>
      <c r="C658" s="260"/>
      <c r="D658" s="260"/>
      <c r="E658" s="259"/>
      <c r="F658" s="260"/>
      <c r="G658" s="260"/>
      <c r="H658" s="260"/>
      <c r="I658" s="260"/>
      <c r="J658" s="260"/>
      <c r="K658" s="260"/>
      <c r="L658" s="260"/>
      <c r="M658" s="260"/>
      <c r="N658" s="260"/>
      <c r="O658" s="260"/>
      <c r="P658" s="260"/>
      <c r="Q658" s="260"/>
      <c r="R658" s="260"/>
      <c r="S658" s="260"/>
      <c r="T658" s="260"/>
      <c r="U658" s="260"/>
      <c r="V658" s="260"/>
      <c r="W658" s="260"/>
      <c r="X658" s="260"/>
      <c r="Y658" s="260"/>
      <c r="Z658" s="260"/>
    </row>
    <row r="659" spans="1:26" ht="15.75">
      <c r="A659" s="260"/>
      <c r="B659" s="260"/>
      <c r="C659" s="260"/>
      <c r="D659" s="260"/>
      <c r="E659" s="259"/>
      <c r="F659" s="260"/>
      <c r="G659" s="260"/>
      <c r="H659" s="260"/>
      <c r="I659" s="260"/>
      <c r="J659" s="260"/>
      <c r="K659" s="260"/>
      <c r="L659" s="260"/>
      <c r="M659" s="260"/>
      <c r="N659" s="260"/>
      <c r="O659" s="260"/>
      <c r="P659" s="260"/>
      <c r="Q659" s="260"/>
      <c r="R659" s="260"/>
      <c r="S659" s="260"/>
      <c r="T659" s="260"/>
      <c r="U659" s="260"/>
      <c r="V659" s="260"/>
      <c r="W659" s="260"/>
      <c r="X659" s="260"/>
      <c r="Y659" s="260"/>
      <c r="Z659" s="260"/>
    </row>
    <row r="660" spans="1:26" ht="15.75">
      <c r="A660" s="260"/>
      <c r="B660" s="260"/>
      <c r="C660" s="260"/>
      <c r="D660" s="260"/>
      <c r="E660" s="259"/>
      <c r="F660" s="260"/>
      <c r="G660" s="260"/>
      <c r="H660" s="260"/>
      <c r="I660" s="260"/>
      <c r="J660" s="260"/>
      <c r="K660" s="260"/>
      <c r="L660" s="260"/>
      <c r="M660" s="260"/>
      <c r="N660" s="260"/>
      <c r="O660" s="260"/>
      <c r="P660" s="260"/>
      <c r="Q660" s="260"/>
      <c r="R660" s="260"/>
      <c r="S660" s="260"/>
      <c r="T660" s="260"/>
      <c r="U660" s="260"/>
      <c r="V660" s="260"/>
      <c r="W660" s="260"/>
      <c r="X660" s="260"/>
      <c r="Y660" s="260"/>
      <c r="Z660" s="260"/>
    </row>
    <row r="661" spans="1:26" ht="15.75">
      <c r="A661" s="260"/>
      <c r="B661" s="260"/>
      <c r="C661" s="260"/>
      <c r="D661" s="260"/>
      <c r="E661" s="259"/>
      <c r="F661" s="260"/>
      <c r="G661" s="260"/>
      <c r="H661" s="260"/>
      <c r="I661" s="260"/>
      <c r="J661" s="260"/>
      <c r="K661" s="260"/>
      <c r="L661" s="260"/>
      <c r="M661" s="260"/>
      <c r="N661" s="260"/>
      <c r="O661" s="260"/>
      <c r="P661" s="260"/>
      <c r="Q661" s="260"/>
      <c r="R661" s="260"/>
      <c r="S661" s="260"/>
      <c r="T661" s="260"/>
      <c r="U661" s="260"/>
      <c r="V661" s="260"/>
      <c r="W661" s="260"/>
      <c r="X661" s="260"/>
      <c r="Y661" s="260"/>
      <c r="Z661" s="260"/>
    </row>
    <row r="662" spans="1:26" ht="15.75">
      <c r="A662" s="260"/>
      <c r="B662" s="260"/>
      <c r="C662" s="260"/>
      <c r="D662" s="260"/>
      <c r="E662" s="259"/>
      <c r="F662" s="260"/>
      <c r="G662" s="260"/>
      <c r="H662" s="260"/>
      <c r="I662" s="260"/>
      <c r="J662" s="260"/>
      <c r="K662" s="260"/>
      <c r="L662" s="260"/>
      <c r="M662" s="260"/>
      <c r="N662" s="260"/>
      <c r="O662" s="260"/>
      <c r="P662" s="260"/>
      <c r="Q662" s="260"/>
      <c r="R662" s="260"/>
      <c r="S662" s="260"/>
      <c r="T662" s="260"/>
      <c r="U662" s="260"/>
      <c r="V662" s="260"/>
      <c r="W662" s="260"/>
      <c r="X662" s="260"/>
      <c r="Y662" s="260"/>
      <c r="Z662" s="260"/>
    </row>
    <row r="663" spans="1:26" ht="15.75">
      <c r="A663" s="260"/>
      <c r="B663" s="260"/>
      <c r="C663" s="260"/>
      <c r="D663" s="260"/>
      <c r="E663" s="259"/>
      <c r="F663" s="260"/>
      <c r="G663" s="260"/>
      <c r="H663" s="260"/>
      <c r="I663" s="260"/>
      <c r="J663" s="260"/>
      <c r="K663" s="260"/>
      <c r="L663" s="260"/>
      <c r="M663" s="260"/>
      <c r="N663" s="260"/>
      <c r="O663" s="260"/>
      <c r="P663" s="260"/>
      <c r="Q663" s="260"/>
      <c r="R663" s="260"/>
      <c r="S663" s="260"/>
      <c r="T663" s="260"/>
      <c r="U663" s="260"/>
      <c r="V663" s="260"/>
      <c r="W663" s="260"/>
      <c r="X663" s="260"/>
      <c r="Y663" s="260"/>
      <c r="Z663" s="260"/>
    </row>
    <row r="664" spans="1:26" ht="15.75">
      <c r="A664" s="260"/>
      <c r="B664" s="260"/>
      <c r="C664" s="260"/>
      <c r="D664" s="260"/>
      <c r="E664" s="259"/>
      <c r="F664" s="260"/>
      <c r="G664" s="260"/>
      <c r="H664" s="260"/>
      <c r="I664" s="260"/>
      <c r="J664" s="260"/>
      <c r="K664" s="260"/>
      <c r="L664" s="260"/>
      <c r="M664" s="260"/>
      <c r="N664" s="260"/>
      <c r="O664" s="260"/>
      <c r="P664" s="260"/>
      <c r="Q664" s="260"/>
      <c r="R664" s="260"/>
      <c r="S664" s="260"/>
      <c r="T664" s="260"/>
      <c r="U664" s="260"/>
      <c r="V664" s="260"/>
      <c r="W664" s="260"/>
      <c r="X664" s="260"/>
      <c r="Y664" s="260"/>
      <c r="Z664" s="260"/>
    </row>
    <row r="665" spans="1:26" ht="15.75">
      <c r="A665" s="260"/>
      <c r="B665" s="260"/>
      <c r="C665" s="260"/>
      <c r="D665" s="260"/>
      <c r="E665" s="259"/>
      <c r="F665" s="260"/>
      <c r="G665" s="260"/>
      <c r="H665" s="260"/>
      <c r="I665" s="260"/>
      <c r="J665" s="260"/>
      <c r="K665" s="260"/>
      <c r="L665" s="260"/>
      <c r="M665" s="260"/>
      <c r="N665" s="260"/>
      <c r="O665" s="260"/>
      <c r="P665" s="260"/>
      <c r="Q665" s="260"/>
      <c r="R665" s="260"/>
      <c r="S665" s="260"/>
      <c r="T665" s="260"/>
      <c r="U665" s="260"/>
      <c r="V665" s="260"/>
      <c r="W665" s="260"/>
      <c r="X665" s="260"/>
      <c r="Y665" s="260"/>
      <c r="Z665" s="260"/>
    </row>
    <row r="666" spans="1:26" ht="15.75">
      <c r="A666" s="260"/>
      <c r="B666" s="260"/>
      <c r="C666" s="260"/>
      <c r="D666" s="260"/>
      <c r="E666" s="259"/>
      <c r="F666" s="260"/>
      <c r="G666" s="260"/>
      <c r="H666" s="260"/>
      <c r="I666" s="260"/>
      <c r="J666" s="260"/>
      <c r="K666" s="260"/>
      <c r="L666" s="260"/>
      <c r="M666" s="260"/>
      <c r="N666" s="260"/>
      <c r="O666" s="260"/>
      <c r="P666" s="260"/>
      <c r="Q666" s="260"/>
      <c r="R666" s="260"/>
      <c r="S666" s="260"/>
      <c r="T666" s="260"/>
      <c r="U666" s="260"/>
      <c r="V666" s="260"/>
      <c r="W666" s="260"/>
      <c r="X666" s="260"/>
      <c r="Y666" s="260"/>
      <c r="Z666" s="260"/>
    </row>
    <row r="667" spans="1:26" ht="15.75">
      <c r="A667" s="260"/>
      <c r="B667" s="260"/>
      <c r="C667" s="260"/>
      <c r="D667" s="260"/>
      <c r="E667" s="259"/>
      <c r="F667" s="260"/>
      <c r="G667" s="260"/>
      <c r="H667" s="260"/>
      <c r="I667" s="260"/>
      <c r="J667" s="260"/>
      <c r="K667" s="260"/>
      <c r="L667" s="260"/>
      <c r="M667" s="260"/>
      <c r="N667" s="260"/>
      <c r="O667" s="260"/>
      <c r="P667" s="260"/>
      <c r="Q667" s="260"/>
      <c r="R667" s="260"/>
      <c r="S667" s="260"/>
      <c r="T667" s="260"/>
      <c r="U667" s="260"/>
      <c r="V667" s="260"/>
      <c r="W667" s="260"/>
      <c r="X667" s="260"/>
      <c r="Y667" s="260"/>
      <c r="Z667" s="260"/>
    </row>
    <row r="668" spans="1:26" ht="15.75">
      <c r="A668" s="260"/>
      <c r="B668" s="260"/>
      <c r="C668" s="260"/>
      <c r="D668" s="260"/>
      <c r="E668" s="259"/>
      <c r="F668" s="260"/>
      <c r="G668" s="260"/>
      <c r="H668" s="260"/>
      <c r="I668" s="260"/>
      <c r="J668" s="260"/>
      <c r="K668" s="260"/>
      <c r="L668" s="260"/>
      <c r="M668" s="260"/>
      <c r="N668" s="260"/>
      <c r="O668" s="260"/>
      <c r="P668" s="260"/>
      <c r="Q668" s="260"/>
      <c r="R668" s="260"/>
      <c r="S668" s="260"/>
      <c r="T668" s="260"/>
      <c r="U668" s="260"/>
      <c r="V668" s="260"/>
      <c r="W668" s="260"/>
      <c r="X668" s="260"/>
      <c r="Y668" s="260"/>
      <c r="Z668" s="260"/>
    </row>
    <row r="669" spans="1:26" ht="15.75">
      <c r="A669" s="260"/>
      <c r="B669" s="260"/>
      <c r="C669" s="260"/>
      <c r="D669" s="260"/>
      <c r="E669" s="259"/>
      <c r="F669" s="260"/>
      <c r="G669" s="260"/>
      <c r="H669" s="260"/>
      <c r="I669" s="260"/>
      <c r="J669" s="260"/>
      <c r="K669" s="260"/>
      <c r="L669" s="260"/>
      <c r="M669" s="260"/>
      <c r="N669" s="260"/>
      <c r="O669" s="260"/>
      <c r="P669" s="260"/>
      <c r="Q669" s="260"/>
      <c r="R669" s="260"/>
      <c r="S669" s="260"/>
      <c r="T669" s="260"/>
      <c r="U669" s="260"/>
      <c r="V669" s="260"/>
      <c r="W669" s="260"/>
      <c r="X669" s="260"/>
      <c r="Y669" s="260"/>
      <c r="Z669" s="260"/>
    </row>
    <row r="670" spans="1:26" ht="15.75">
      <c r="A670" s="260"/>
      <c r="B670" s="260"/>
      <c r="C670" s="260"/>
      <c r="D670" s="260"/>
      <c r="E670" s="259"/>
      <c r="F670" s="260"/>
      <c r="G670" s="260"/>
      <c r="H670" s="260"/>
      <c r="I670" s="260"/>
      <c r="J670" s="260"/>
      <c r="K670" s="260"/>
      <c r="L670" s="260"/>
      <c r="M670" s="260"/>
      <c r="N670" s="260"/>
      <c r="O670" s="260"/>
      <c r="P670" s="260"/>
      <c r="Q670" s="260"/>
      <c r="R670" s="260"/>
      <c r="S670" s="260"/>
      <c r="T670" s="260"/>
      <c r="U670" s="260"/>
      <c r="V670" s="260"/>
      <c r="W670" s="260"/>
      <c r="X670" s="260"/>
      <c r="Y670" s="260"/>
      <c r="Z670" s="260"/>
    </row>
    <row r="671" spans="1:26" ht="15.75">
      <c r="A671" s="260"/>
      <c r="B671" s="260"/>
      <c r="C671" s="260"/>
      <c r="D671" s="260"/>
      <c r="E671" s="259"/>
      <c r="F671" s="260"/>
      <c r="G671" s="260"/>
      <c r="H671" s="260"/>
      <c r="I671" s="260"/>
      <c r="J671" s="260"/>
      <c r="K671" s="260"/>
      <c r="L671" s="260"/>
      <c r="M671" s="260"/>
      <c r="N671" s="260"/>
      <c r="O671" s="260"/>
      <c r="P671" s="260"/>
      <c r="Q671" s="260"/>
      <c r="R671" s="260"/>
      <c r="S671" s="260"/>
      <c r="T671" s="260"/>
      <c r="U671" s="260"/>
      <c r="V671" s="260"/>
      <c r="W671" s="260"/>
      <c r="X671" s="260"/>
      <c r="Y671" s="260"/>
      <c r="Z671" s="260"/>
    </row>
    <row r="672" spans="1:26" ht="15.75">
      <c r="A672" s="260"/>
      <c r="B672" s="260"/>
      <c r="C672" s="260"/>
      <c r="D672" s="260"/>
      <c r="E672" s="259"/>
      <c r="F672" s="260"/>
      <c r="G672" s="260"/>
      <c r="H672" s="260"/>
      <c r="I672" s="260"/>
      <c r="J672" s="260"/>
      <c r="K672" s="260"/>
      <c r="L672" s="260"/>
      <c r="M672" s="260"/>
      <c r="N672" s="260"/>
      <c r="O672" s="260"/>
      <c r="P672" s="260"/>
      <c r="Q672" s="260"/>
      <c r="R672" s="260"/>
      <c r="S672" s="260"/>
      <c r="T672" s="260"/>
      <c r="U672" s="260"/>
      <c r="V672" s="260"/>
      <c r="W672" s="260"/>
      <c r="X672" s="260"/>
      <c r="Y672" s="260"/>
      <c r="Z672" s="260"/>
    </row>
    <row r="673" spans="1:26" ht="15.75">
      <c r="A673" s="260"/>
      <c r="B673" s="260"/>
      <c r="C673" s="260"/>
      <c r="D673" s="260"/>
      <c r="E673" s="259"/>
      <c r="F673" s="260"/>
      <c r="G673" s="260"/>
      <c r="H673" s="260"/>
      <c r="I673" s="260"/>
      <c r="J673" s="260"/>
      <c r="K673" s="260"/>
      <c r="L673" s="260"/>
      <c r="M673" s="260"/>
      <c r="N673" s="260"/>
      <c r="O673" s="260"/>
      <c r="P673" s="260"/>
      <c r="Q673" s="260"/>
      <c r="R673" s="260"/>
      <c r="S673" s="260"/>
      <c r="T673" s="260"/>
      <c r="U673" s="260"/>
      <c r="V673" s="260"/>
      <c r="W673" s="260"/>
      <c r="X673" s="260"/>
      <c r="Y673" s="260"/>
      <c r="Z673" s="260"/>
    </row>
    <row r="674" spans="1:26" ht="15.75">
      <c r="A674" s="260"/>
      <c r="B674" s="260"/>
      <c r="C674" s="260"/>
      <c r="D674" s="260"/>
      <c r="E674" s="259"/>
      <c r="F674" s="260"/>
      <c r="G674" s="260"/>
      <c r="H674" s="260"/>
      <c r="I674" s="260"/>
      <c r="J674" s="260"/>
      <c r="K674" s="260"/>
      <c r="L674" s="260"/>
      <c r="M674" s="260"/>
      <c r="N674" s="260"/>
      <c r="O674" s="260"/>
      <c r="P674" s="260"/>
      <c r="Q674" s="260"/>
      <c r="R674" s="260"/>
      <c r="S674" s="260"/>
      <c r="T674" s="260"/>
      <c r="U674" s="260"/>
      <c r="V674" s="260"/>
      <c r="W674" s="260"/>
      <c r="X674" s="260"/>
      <c r="Y674" s="260"/>
      <c r="Z674" s="260"/>
    </row>
    <row r="675" spans="1:26" ht="15.75">
      <c r="A675" s="260"/>
      <c r="B675" s="260"/>
      <c r="C675" s="260"/>
      <c r="D675" s="260"/>
      <c r="E675" s="259"/>
      <c r="F675" s="260"/>
      <c r="G675" s="260"/>
      <c r="H675" s="260"/>
      <c r="I675" s="260"/>
      <c r="J675" s="260"/>
      <c r="K675" s="260"/>
      <c r="L675" s="260"/>
      <c r="M675" s="260"/>
      <c r="N675" s="260"/>
      <c r="O675" s="260"/>
      <c r="P675" s="260"/>
      <c r="Q675" s="260"/>
      <c r="R675" s="260"/>
      <c r="S675" s="260"/>
      <c r="T675" s="260"/>
      <c r="U675" s="260"/>
      <c r="V675" s="260"/>
      <c r="W675" s="260"/>
      <c r="X675" s="260"/>
      <c r="Y675" s="260"/>
      <c r="Z675" s="260"/>
    </row>
    <row r="676" spans="1:26" ht="15.75">
      <c r="A676" s="260"/>
      <c r="B676" s="260"/>
      <c r="C676" s="260"/>
      <c r="D676" s="260"/>
      <c r="E676" s="259"/>
      <c r="F676" s="260"/>
      <c r="G676" s="260"/>
      <c r="H676" s="260"/>
      <c r="I676" s="260"/>
      <c r="J676" s="260"/>
      <c r="K676" s="260"/>
      <c r="L676" s="260"/>
      <c r="M676" s="260"/>
      <c r="N676" s="260"/>
      <c r="O676" s="260"/>
      <c r="P676" s="260"/>
      <c r="Q676" s="260"/>
      <c r="R676" s="260"/>
      <c r="S676" s="260"/>
      <c r="T676" s="260"/>
      <c r="U676" s="260"/>
      <c r="V676" s="260"/>
      <c r="W676" s="260"/>
      <c r="X676" s="260"/>
      <c r="Y676" s="260"/>
      <c r="Z676" s="260"/>
    </row>
    <row r="677" spans="1:26" ht="15.75">
      <c r="A677" s="260"/>
      <c r="B677" s="260"/>
      <c r="C677" s="260"/>
      <c r="D677" s="260"/>
      <c r="E677" s="259"/>
      <c r="F677" s="260"/>
      <c r="G677" s="260"/>
      <c r="H677" s="260"/>
      <c r="I677" s="260"/>
      <c r="J677" s="260"/>
      <c r="K677" s="260"/>
      <c r="L677" s="260"/>
      <c r="M677" s="260"/>
      <c r="N677" s="260"/>
      <c r="O677" s="260"/>
      <c r="P677" s="260"/>
      <c r="Q677" s="260"/>
      <c r="R677" s="260"/>
      <c r="S677" s="260"/>
      <c r="T677" s="260"/>
      <c r="U677" s="260"/>
      <c r="V677" s="260"/>
      <c r="W677" s="260"/>
      <c r="X677" s="260"/>
      <c r="Y677" s="260"/>
      <c r="Z677" s="260"/>
    </row>
    <row r="678" spans="1:26" ht="15.75">
      <c r="A678" s="260"/>
      <c r="B678" s="260"/>
      <c r="C678" s="260"/>
      <c r="D678" s="260"/>
      <c r="E678" s="259"/>
      <c r="F678" s="260"/>
      <c r="G678" s="260"/>
      <c r="H678" s="260"/>
      <c r="I678" s="260"/>
      <c r="J678" s="260"/>
      <c r="K678" s="260"/>
      <c r="L678" s="260"/>
      <c r="M678" s="260"/>
      <c r="N678" s="260"/>
      <c r="O678" s="260"/>
      <c r="P678" s="260"/>
      <c r="Q678" s="260"/>
      <c r="R678" s="260"/>
      <c r="S678" s="260"/>
      <c r="T678" s="260"/>
      <c r="U678" s="260"/>
      <c r="V678" s="260"/>
      <c r="W678" s="260"/>
      <c r="X678" s="260"/>
      <c r="Y678" s="260"/>
      <c r="Z678" s="260"/>
    </row>
    <row r="679" spans="1:26" ht="15.75">
      <c r="A679" s="260"/>
      <c r="B679" s="260"/>
      <c r="C679" s="260"/>
      <c r="D679" s="260"/>
      <c r="E679" s="259"/>
      <c r="F679" s="260"/>
      <c r="G679" s="260"/>
      <c r="H679" s="260"/>
      <c r="I679" s="260"/>
      <c r="J679" s="260"/>
      <c r="K679" s="260"/>
      <c r="L679" s="260"/>
      <c r="M679" s="260"/>
      <c r="N679" s="260"/>
      <c r="O679" s="260"/>
      <c r="P679" s="260"/>
      <c r="Q679" s="260"/>
      <c r="R679" s="260"/>
      <c r="S679" s="260"/>
      <c r="T679" s="260"/>
      <c r="U679" s="260"/>
      <c r="V679" s="260"/>
      <c r="W679" s="260"/>
      <c r="X679" s="260"/>
      <c r="Y679" s="260"/>
      <c r="Z679" s="260"/>
    </row>
    <row r="680" spans="1:26" ht="15.75">
      <c r="A680" s="260"/>
      <c r="B680" s="260"/>
      <c r="C680" s="260"/>
      <c r="D680" s="260"/>
      <c r="E680" s="259"/>
      <c r="F680" s="260"/>
      <c r="G680" s="260"/>
      <c r="H680" s="260"/>
      <c r="I680" s="260"/>
      <c r="J680" s="260"/>
      <c r="K680" s="260"/>
      <c r="L680" s="260"/>
      <c r="M680" s="260"/>
      <c r="N680" s="260"/>
      <c r="O680" s="260"/>
      <c r="P680" s="260"/>
      <c r="Q680" s="260"/>
      <c r="R680" s="260"/>
      <c r="S680" s="260"/>
      <c r="T680" s="260"/>
      <c r="U680" s="260"/>
      <c r="V680" s="260"/>
      <c r="W680" s="260"/>
      <c r="X680" s="260"/>
      <c r="Y680" s="260"/>
      <c r="Z680" s="260"/>
    </row>
    <row r="681" spans="1:26" ht="15.75">
      <c r="A681" s="260"/>
      <c r="B681" s="260"/>
      <c r="C681" s="260"/>
      <c r="D681" s="260"/>
      <c r="E681" s="259"/>
      <c r="F681" s="260"/>
      <c r="G681" s="260"/>
      <c r="H681" s="260"/>
      <c r="I681" s="260"/>
      <c r="J681" s="260"/>
      <c r="K681" s="260"/>
      <c r="L681" s="260"/>
      <c r="M681" s="260"/>
      <c r="N681" s="260"/>
      <c r="O681" s="260"/>
      <c r="P681" s="260"/>
      <c r="Q681" s="260"/>
      <c r="R681" s="260"/>
      <c r="S681" s="260"/>
      <c r="T681" s="260"/>
      <c r="U681" s="260"/>
      <c r="V681" s="260"/>
      <c r="W681" s="260"/>
      <c r="X681" s="260"/>
      <c r="Y681" s="260"/>
      <c r="Z681" s="260"/>
    </row>
    <row r="682" spans="1:26" ht="15.75">
      <c r="A682" s="260"/>
      <c r="B682" s="260"/>
      <c r="C682" s="260"/>
      <c r="D682" s="260"/>
      <c r="E682" s="259"/>
      <c r="F682" s="260"/>
      <c r="G682" s="260"/>
      <c r="H682" s="260"/>
      <c r="I682" s="260"/>
      <c r="J682" s="260"/>
      <c r="K682" s="260"/>
      <c r="L682" s="260"/>
      <c r="M682" s="260"/>
      <c r="N682" s="260"/>
      <c r="O682" s="260"/>
      <c r="P682" s="260"/>
      <c r="Q682" s="260"/>
      <c r="R682" s="260"/>
      <c r="S682" s="260"/>
      <c r="T682" s="260"/>
      <c r="U682" s="260"/>
      <c r="V682" s="260"/>
      <c r="W682" s="260"/>
      <c r="X682" s="260"/>
      <c r="Y682" s="260"/>
      <c r="Z682" s="260"/>
    </row>
    <row r="683" spans="1:26" ht="15.75">
      <c r="A683" s="260"/>
      <c r="B683" s="260"/>
      <c r="C683" s="260"/>
      <c r="D683" s="260"/>
      <c r="E683" s="259"/>
      <c r="F683" s="260"/>
      <c r="G683" s="260"/>
      <c r="H683" s="260"/>
      <c r="I683" s="260"/>
      <c r="J683" s="260"/>
      <c r="K683" s="260"/>
      <c r="L683" s="260"/>
      <c r="M683" s="260"/>
      <c r="N683" s="260"/>
      <c r="O683" s="260"/>
      <c r="P683" s="260"/>
      <c r="Q683" s="260"/>
      <c r="R683" s="260"/>
      <c r="S683" s="260"/>
      <c r="T683" s="260"/>
      <c r="U683" s="260"/>
      <c r="V683" s="260"/>
      <c r="W683" s="260"/>
      <c r="X683" s="260"/>
      <c r="Y683" s="260"/>
      <c r="Z683" s="260"/>
    </row>
    <row r="684" spans="1:26" ht="15.75">
      <c r="A684" s="260"/>
      <c r="B684" s="260"/>
      <c r="C684" s="260"/>
      <c r="D684" s="260"/>
      <c r="E684" s="259"/>
      <c r="F684" s="260"/>
      <c r="G684" s="260"/>
      <c r="H684" s="260"/>
      <c r="I684" s="260"/>
      <c r="J684" s="260"/>
      <c r="K684" s="260"/>
      <c r="L684" s="260"/>
      <c r="M684" s="260"/>
      <c r="N684" s="260"/>
      <c r="O684" s="260"/>
      <c r="P684" s="260"/>
      <c r="Q684" s="260"/>
      <c r="R684" s="260"/>
      <c r="S684" s="260"/>
      <c r="T684" s="260"/>
      <c r="U684" s="260"/>
      <c r="V684" s="260"/>
      <c r="W684" s="260"/>
      <c r="X684" s="260"/>
      <c r="Y684" s="260"/>
      <c r="Z684" s="260"/>
    </row>
    <row r="685" spans="1:26" ht="15.75">
      <c r="A685" s="260"/>
      <c r="B685" s="260"/>
      <c r="C685" s="260"/>
      <c r="D685" s="260"/>
      <c r="E685" s="259"/>
      <c r="F685" s="260"/>
      <c r="G685" s="260"/>
      <c r="H685" s="260"/>
      <c r="I685" s="260"/>
      <c r="J685" s="260"/>
      <c r="K685" s="260"/>
      <c r="L685" s="260"/>
      <c r="M685" s="260"/>
      <c r="N685" s="260"/>
      <c r="O685" s="260"/>
      <c r="P685" s="260"/>
      <c r="Q685" s="260"/>
      <c r="R685" s="260"/>
      <c r="S685" s="260"/>
      <c r="T685" s="260"/>
      <c r="U685" s="260"/>
      <c r="V685" s="260"/>
      <c r="W685" s="260"/>
      <c r="X685" s="260"/>
      <c r="Y685" s="260"/>
      <c r="Z685" s="260"/>
    </row>
    <row r="686" spans="1:26" ht="15.75">
      <c r="A686" s="260"/>
      <c r="B686" s="260"/>
      <c r="C686" s="260"/>
      <c r="D686" s="260"/>
      <c r="E686" s="259"/>
      <c r="F686" s="260"/>
      <c r="G686" s="260"/>
      <c r="H686" s="260"/>
      <c r="I686" s="260"/>
      <c r="J686" s="260"/>
      <c r="K686" s="260"/>
      <c r="L686" s="260"/>
      <c r="M686" s="260"/>
      <c r="N686" s="260"/>
      <c r="O686" s="260"/>
      <c r="P686" s="260"/>
      <c r="Q686" s="260"/>
      <c r="R686" s="260"/>
      <c r="S686" s="260"/>
      <c r="T686" s="260"/>
      <c r="U686" s="260"/>
      <c r="V686" s="260"/>
      <c r="W686" s="260"/>
      <c r="X686" s="260"/>
      <c r="Y686" s="260"/>
      <c r="Z686" s="260"/>
    </row>
    <row r="687" spans="1:26" ht="15.75">
      <c r="A687" s="260"/>
      <c r="B687" s="260"/>
      <c r="C687" s="260"/>
      <c r="D687" s="260"/>
      <c r="E687" s="259"/>
      <c r="F687" s="260"/>
      <c r="G687" s="260"/>
      <c r="H687" s="260"/>
      <c r="I687" s="260"/>
      <c r="J687" s="260"/>
      <c r="K687" s="260"/>
      <c r="L687" s="260"/>
      <c r="M687" s="260"/>
      <c r="N687" s="260"/>
      <c r="O687" s="260"/>
      <c r="P687" s="260"/>
      <c r="Q687" s="260"/>
      <c r="R687" s="260"/>
      <c r="S687" s="260"/>
      <c r="T687" s="260"/>
      <c r="U687" s="260"/>
      <c r="V687" s="260"/>
      <c r="W687" s="260"/>
      <c r="X687" s="260"/>
      <c r="Y687" s="260"/>
      <c r="Z687" s="260"/>
    </row>
    <row r="688" spans="1:26" ht="15.75">
      <c r="A688" s="260"/>
      <c r="B688" s="260"/>
      <c r="C688" s="260"/>
      <c r="D688" s="260"/>
      <c r="E688" s="259"/>
      <c r="F688" s="260"/>
      <c r="G688" s="260"/>
      <c r="H688" s="260"/>
      <c r="I688" s="260"/>
      <c r="J688" s="260"/>
      <c r="K688" s="260"/>
      <c r="L688" s="260"/>
      <c r="M688" s="260"/>
      <c r="N688" s="260"/>
      <c r="O688" s="260"/>
      <c r="P688" s="260"/>
      <c r="Q688" s="260"/>
      <c r="R688" s="260"/>
      <c r="S688" s="260"/>
      <c r="T688" s="260"/>
      <c r="U688" s="260"/>
      <c r="V688" s="260"/>
      <c r="W688" s="260"/>
      <c r="X688" s="260"/>
      <c r="Y688" s="260"/>
      <c r="Z688" s="260"/>
    </row>
    <row r="689" spans="1:26" ht="15.75">
      <c r="A689" s="260"/>
      <c r="B689" s="260"/>
      <c r="C689" s="260"/>
      <c r="D689" s="260"/>
      <c r="E689" s="259"/>
      <c r="F689" s="260"/>
      <c r="G689" s="260"/>
      <c r="H689" s="260"/>
      <c r="I689" s="260"/>
      <c r="J689" s="260"/>
      <c r="K689" s="260"/>
      <c r="L689" s="260"/>
      <c r="M689" s="260"/>
      <c r="N689" s="260"/>
      <c r="O689" s="260"/>
      <c r="P689" s="260"/>
      <c r="Q689" s="260"/>
      <c r="R689" s="260"/>
      <c r="S689" s="260"/>
      <c r="T689" s="260"/>
      <c r="U689" s="260"/>
      <c r="V689" s="260"/>
      <c r="W689" s="260"/>
      <c r="X689" s="260"/>
      <c r="Y689" s="260"/>
      <c r="Z689" s="260"/>
    </row>
    <row r="690" spans="1:26" ht="15.75">
      <c r="A690" s="260"/>
      <c r="B690" s="260"/>
      <c r="C690" s="260"/>
      <c r="D690" s="260"/>
      <c r="E690" s="259"/>
      <c r="F690" s="260"/>
      <c r="G690" s="260"/>
      <c r="H690" s="260"/>
      <c r="I690" s="260"/>
      <c r="J690" s="260"/>
      <c r="K690" s="260"/>
      <c r="L690" s="260"/>
      <c r="M690" s="260"/>
      <c r="N690" s="260"/>
      <c r="O690" s="260"/>
      <c r="P690" s="260"/>
      <c r="Q690" s="260"/>
      <c r="R690" s="260"/>
      <c r="S690" s="260"/>
      <c r="T690" s="260"/>
      <c r="U690" s="260"/>
      <c r="V690" s="260"/>
      <c r="W690" s="260"/>
      <c r="X690" s="260"/>
      <c r="Y690" s="260"/>
      <c r="Z690" s="260"/>
    </row>
    <row r="691" spans="1:26" ht="15.75">
      <c r="A691" s="260"/>
      <c r="B691" s="260"/>
      <c r="C691" s="260"/>
      <c r="D691" s="260"/>
      <c r="E691" s="259"/>
      <c r="F691" s="260"/>
      <c r="G691" s="260"/>
      <c r="H691" s="260"/>
      <c r="I691" s="260"/>
      <c r="J691" s="260"/>
      <c r="K691" s="260"/>
      <c r="L691" s="260"/>
      <c r="M691" s="260"/>
      <c r="N691" s="260"/>
      <c r="O691" s="260"/>
      <c r="P691" s="260"/>
      <c r="Q691" s="260"/>
      <c r="R691" s="260"/>
      <c r="S691" s="260"/>
      <c r="T691" s="260"/>
      <c r="U691" s="260"/>
      <c r="V691" s="260"/>
      <c r="W691" s="260"/>
      <c r="X691" s="260"/>
      <c r="Y691" s="260"/>
      <c r="Z691" s="260"/>
    </row>
    <row r="692" spans="1:26" ht="15.75">
      <c r="A692" s="260"/>
      <c r="B692" s="260"/>
      <c r="C692" s="260"/>
      <c r="D692" s="260"/>
      <c r="E692" s="259"/>
      <c r="F692" s="260"/>
      <c r="G692" s="260"/>
      <c r="H692" s="260"/>
      <c r="I692" s="260"/>
      <c r="J692" s="260"/>
      <c r="K692" s="260"/>
      <c r="L692" s="260"/>
      <c r="M692" s="260"/>
      <c r="N692" s="260"/>
      <c r="O692" s="260"/>
      <c r="P692" s="260"/>
      <c r="Q692" s="260"/>
      <c r="R692" s="260"/>
      <c r="S692" s="260"/>
      <c r="T692" s="260"/>
      <c r="U692" s="260"/>
      <c r="V692" s="260"/>
      <c r="W692" s="260"/>
      <c r="X692" s="260"/>
      <c r="Y692" s="260"/>
      <c r="Z692" s="260"/>
    </row>
    <row r="693" spans="1:26" ht="15.75">
      <c r="A693" s="260"/>
      <c r="B693" s="260"/>
      <c r="C693" s="260"/>
      <c r="D693" s="260"/>
      <c r="E693" s="259"/>
      <c r="F693" s="260"/>
      <c r="G693" s="260"/>
      <c r="H693" s="260"/>
      <c r="I693" s="260"/>
      <c r="J693" s="260"/>
      <c r="K693" s="260"/>
      <c r="L693" s="260"/>
      <c r="M693" s="260"/>
      <c r="N693" s="260"/>
      <c r="O693" s="260"/>
      <c r="P693" s="260"/>
      <c r="Q693" s="260"/>
      <c r="R693" s="260"/>
      <c r="S693" s="260"/>
      <c r="T693" s="260"/>
      <c r="U693" s="260"/>
      <c r="V693" s="260"/>
      <c r="W693" s="260"/>
      <c r="X693" s="260"/>
      <c r="Y693" s="260"/>
      <c r="Z693" s="260"/>
    </row>
    <row r="694" spans="1:26" ht="15.75">
      <c r="A694" s="260"/>
      <c r="B694" s="260"/>
      <c r="C694" s="260"/>
      <c r="D694" s="260"/>
      <c r="E694" s="259"/>
      <c r="F694" s="260"/>
      <c r="G694" s="260"/>
      <c r="H694" s="260"/>
      <c r="I694" s="260"/>
      <c r="J694" s="260"/>
      <c r="K694" s="260"/>
      <c r="L694" s="260"/>
      <c r="M694" s="260"/>
      <c r="N694" s="260"/>
      <c r="O694" s="260"/>
      <c r="P694" s="260"/>
      <c r="Q694" s="260"/>
      <c r="R694" s="260"/>
      <c r="S694" s="260"/>
      <c r="T694" s="260"/>
      <c r="U694" s="260"/>
      <c r="V694" s="260"/>
      <c r="W694" s="260"/>
      <c r="X694" s="260"/>
      <c r="Y694" s="260"/>
      <c r="Z694" s="260"/>
    </row>
    <row r="695" spans="1:26" ht="15.75">
      <c r="A695" s="260"/>
      <c r="B695" s="260"/>
      <c r="C695" s="260"/>
      <c r="D695" s="260"/>
      <c r="E695" s="259"/>
      <c r="F695" s="260"/>
      <c r="G695" s="260"/>
      <c r="H695" s="260"/>
      <c r="I695" s="260"/>
      <c r="J695" s="260"/>
      <c r="K695" s="260"/>
      <c r="L695" s="260"/>
      <c r="M695" s="260"/>
      <c r="N695" s="260"/>
      <c r="O695" s="260"/>
      <c r="P695" s="260"/>
      <c r="Q695" s="260"/>
      <c r="R695" s="260"/>
      <c r="S695" s="260"/>
      <c r="T695" s="260"/>
      <c r="U695" s="260"/>
      <c r="V695" s="260"/>
      <c r="W695" s="260"/>
      <c r="X695" s="260"/>
      <c r="Y695" s="260"/>
      <c r="Z695" s="260"/>
    </row>
    <row r="696" spans="1:26" ht="15.75">
      <c r="A696" s="260"/>
      <c r="B696" s="260"/>
      <c r="C696" s="260"/>
      <c r="D696" s="260"/>
      <c r="E696" s="259"/>
      <c r="F696" s="260"/>
      <c r="G696" s="260"/>
      <c r="H696" s="260"/>
      <c r="I696" s="260"/>
      <c r="J696" s="260"/>
      <c r="K696" s="260"/>
      <c r="L696" s="260"/>
      <c r="M696" s="260"/>
      <c r="N696" s="260"/>
      <c r="O696" s="260"/>
      <c r="P696" s="260"/>
      <c r="Q696" s="260"/>
      <c r="R696" s="260"/>
      <c r="S696" s="260"/>
      <c r="T696" s="260"/>
      <c r="U696" s="260"/>
      <c r="V696" s="260"/>
      <c r="W696" s="260"/>
      <c r="X696" s="260"/>
      <c r="Y696" s="260"/>
      <c r="Z696" s="260"/>
    </row>
    <row r="697" spans="1:26" ht="15.75">
      <c r="A697" s="260"/>
      <c r="B697" s="260"/>
      <c r="C697" s="260"/>
      <c r="D697" s="260"/>
      <c r="E697" s="259"/>
      <c r="F697" s="260"/>
      <c r="G697" s="260"/>
      <c r="H697" s="260"/>
      <c r="I697" s="260"/>
      <c r="J697" s="260"/>
      <c r="K697" s="260"/>
      <c r="L697" s="260"/>
      <c r="M697" s="260"/>
      <c r="N697" s="260"/>
      <c r="O697" s="260"/>
      <c r="P697" s="260"/>
      <c r="Q697" s="260"/>
      <c r="R697" s="260"/>
      <c r="S697" s="260"/>
      <c r="T697" s="260"/>
      <c r="U697" s="260"/>
      <c r="V697" s="260"/>
      <c r="W697" s="260"/>
      <c r="X697" s="260"/>
      <c r="Y697" s="260"/>
      <c r="Z697" s="260"/>
    </row>
    <row r="698" spans="1:26" ht="15.75">
      <c r="A698" s="260"/>
      <c r="B698" s="260"/>
      <c r="C698" s="260"/>
      <c r="D698" s="260"/>
      <c r="E698" s="259"/>
      <c r="F698" s="260"/>
      <c r="G698" s="260"/>
      <c r="H698" s="260"/>
      <c r="I698" s="260"/>
      <c r="J698" s="260"/>
      <c r="K698" s="260"/>
      <c r="L698" s="260"/>
      <c r="M698" s="260"/>
      <c r="N698" s="260"/>
      <c r="O698" s="260"/>
      <c r="P698" s="260"/>
      <c r="Q698" s="260"/>
      <c r="R698" s="260"/>
      <c r="S698" s="260"/>
      <c r="T698" s="260"/>
      <c r="U698" s="260"/>
      <c r="V698" s="260"/>
      <c r="W698" s="260"/>
      <c r="X698" s="260"/>
      <c r="Y698" s="260"/>
      <c r="Z698" s="260"/>
    </row>
    <row r="699" spans="1:26" ht="15.75">
      <c r="A699" s="260"/>
      <c r="B699" s="260"/>
      <c r="C699" s="260"/>
      <c r="D699" s="260"/>
      <c r="E699" s="259"/>
      <c r="F699" s="260"/>
      <c r="G699" s="260"/>
      <c r="H699" s="260"/>
      <c r="I699" s="260"/>
      <c r="J699" s="260"/>
      <c r="K699" s="260"/>
      <c r="L699" s="260"/>
      <c r="M699" s="260"/>
      <c r="N699" s="260"/>
      <c r="O699" s="260"/>
      <c r="P699" s="260"/>
      <c r="Q699" s="260"/>
      <c r="R699" s="260"/>
      <c r="S699" s="260"/>
      <c r="T699" s="260"/>
      <c r="U699" s="260"/>
      <c r="V699" s="260"/>
      <c r="W699" s="260"/>
      <c r="X699" s="260"/>
      <c r="Y699" s="260"/>
      <c r="Z699" s="260"/>
    </row>
    <row r="700" spans="1:26" ht="15.75">
      <c r="A700" s="260"/>
      <c r="B700" s="260"/>
      <c r="C700" s="260"/>
      <c r="D700" s="260"/>
      <c r="E700" s="259"/>
      <c r="F700" s="260"/>
      <c r="G700" s="260"/>
      <c r="H700" s="260"/>
      <c r="I700" s="260"/>
      <c r="J700" s="260"/>
      <c r="K700" s="260"/>
      <c r="L700" s="260"/>
      <c r="M700" s="260"/>
      <c r="N700" s="260"/>
      <c r="O700" s="260"/>
      <c r="P700" s="260"/>
      <c r="Q700" s="260"/>
      <c r="R700" s="260"/>
      <c r="S700" s="260"/>
      <c r="T700" s="260"/>
      <c r="U700" s="260"/>
      <c r="V700" s="260"/>
      <c r="W700" s="260"/>
      <c r="X700" s="260"/>
      <c r="Y700" s="260"/>
      <c r="Z700" s="260"/>
    </row>
    <row r="701" spans="1:26" ht="15.75">
      <c r="A701" s="260"/>
      <c r="B701" s="260"/>
      <c r="C701" s="260"/>
      <c r="D701" s="260"/>
      <c r="E701" s="259"/>
      <c r="F701" s="260"/>
      <c r="G701" s="260"/>
      <c r="H701" s="260"/>
      <c r="I701" s="260"/>
      <c r="J701" s="260"/>
      <c r="K701" s="260"/>
      <c r="L701" s="260"/>
      <c r="M701" s="260"/>
      <c r="N701" s="260"/>
      <c r="O701" s="260"/>
      <c r="P701" s="260"/>
      <c r="Q701" s="260"/>
      <c r="R701" s="260"/>
      <c r="S701" s="260"/>
      <c r="T701" s="260"/>
      <c r="U701" s="260"/>
      <c r="V701" s="260"/>
      <c r="W701" s="260"/>
      <c r="X701" s="260"/>
      <c r="Y701" s="260"/>
      <c r="Z701" s="260"/>
    </row>
    <row r="702" spans="1:26" ht="15.75">
      <c r="A702" s="260"/>
      <c r="B702" s="260"/>
      <c r="C702" s="260"/>
      <c r="D702" s="260"/>
      <c r="E702" s="259"/>
      <c r="F702" s="260"/>
      <c r="G702" s="260"/>
      <c r="H702" s="260"/>
      <c r="I702" s="260"/>
      <c r="J702" s="260"/>
      <c r="K702" s="260"/>
      <c r="L702" s="260"/>
      <c r="M702" s="260"/>
      <c r="N702" s="260"/>
      <c r="O702" s="260"/>
      <c r="P702" s="260"/>
      <c r="Q702" s="260"/>
      <c r="R702" s="260"/>
      <c r="S702" s="260"/>
      <c r="T702" s="260"/>
      <c r="U702" s="260"/>
      <c r="V702" s="260"/>
      <c r="W702" s="260"/>
      <c r="X702" s="260"/>
      <c r="Y702" s="260"/>
      <c r="Z702" s="260"/>
    </row>
    <row r="703" spans="1:26" ht="15.75">
      <c r="A703" s="260"/>
      <c r="B703" s="260"/>
      <c r="C703" s="260"/>
      <c r="D703" s="260"/>
      <c r="E703" s="259"/>
      <c r="F703" s="260"/>
      <c r="G703" s="260"/>
      <c r="H703" s="260"/>
      <c r="I703" s="260"/>
      <c r="J703" s="260"/>
      <c r="K703" s="260"/>
      <c r="L703" s="260"/>
      <c r="M703" s="260"/>
      <c r="N703" s="260"/>
      <c r="O703" s="260"/>
      <c r="P703" s="260"/>
      <c r="Q703" s="260"/>
      <c r="R703" s="260"/>
      <c r="S703" s="260"/>
      <c r="T703" s="260"/>
      <c r="U703" s="260"/>
      <c r="V703" s="260"/>
      <c r="W703" s="260"/>
      <c r="X703" s="260"/>
      <c r="Y703" s="260"/>
      <c r="Z703" s="260"/>
    </row>
    <row r="704" spans="1:26" ht="15.75">
      <c r="A704" s="260"/>
      <c r="B704" s="260"/>
      <c r="C704" s="260"/>
      <c r="D704" s="260"/>
      <c r="E704" s="259"/>
      <c r="F704" s="260"/>
      <c r="G704" s="260"/>
      <c r="H704" s="260"/>
      <c r="I704" s="260"/>
      <c r="J704" s="260"/>
      <c r="K704" s="260"/>
      <c r="L704" s="260"/>
      <c r="M704" s="260"/>
      <c r="N704" s="260"/>
      <c r="O704" s="260"/>
      <c r="P704" s="260"/>
      <c r="Q704" s="260"/>
      <c r="R704" s="260"/>
      <c r="S704" s="260"/>
      <c r="T704" s="260"/>
      <c r="U704" s="260"/>
      <c r="V704" s="260"/>
      <c r="W704" s="260"/>
      <c r="X704" s="260"/>
      <c r="Y704" s="260"/>
      <c r="Z704" s="260"/>
    </row>
    <row r="705" spans="1:26" ht="15.75">
      <c r="A705" s="260"/>
      <c r="B705" s="260"/>
      <c r="C705" s="260"/>
      <c r="D705" s="260"/>
      <c r="E705" s="259"/>
      <c r="F705" s="260"/>
      <c r="G705" s="260"/>
      <c r="H705" s="260"/>
      <c r="I705" s="260"/>
      <c r="J705" s="260"/>
      <c r="K705" s="260"/>
      <c r="L705" s="260"/>
      <c r="M705" s="260"/>
      <c r="N705" s="260"/>
      <c r="O705" s="260"/>
      <c r="P705" s="260"/>
      <c r="Q705" s="260"/>
      <c r="R705" s="260"/>
      <c r="S705" s="260"/>
      <c r="T705" s="260"/>
      <c r="U705" s="260"/>
      <c r="V705" s="260"/>
      <c r="W705" s="260"/>
      <c r="X705" s="260"/>
      <c r="Y705" s="260"/>
      <c r="Z705" s="260"/>
    </row>
    <row r="706" spans="1:26" ht="15.75">
      <c r="A706" s="260"/>
      <c r="B706" s="260"/>
      <c r="C706" s="260"/>
      <c r="D706" s="260"/>
      <c r="E706" s="259"/>
      <c r="F706" s="260"/>
      <c r="G706" s="260"/>
      <c r="H706" s="260"/>
      <c r="I706" s="260"/>
      <c r="J706" s="260"/>
      <c r="K706" s="260"/>
      <c r="L706" s="260"/>
      <c r="M706" s="260"/>
      <c r="N706" s="260"/>
      <c r="O706" s="260"/>
      <c r="P706" s="260"/>
      <c r="Q706" s="260"/>
      <c r="R706" s="260"/>
      <c r="S706" s="260"/>
      <c r="T706" s="260"/>
      <c r="U706" s="260"/>
      <c r="V706" s="260"/>
      <c r="W706" s="260"/>
      <c r="X706" s="260"/>
      <c r="Y706" s="260"/>
      <c r="Z706" s="260"/>
    </row>
    <row r="707" spans="1:26" ht="15.75">
      <c r="A707" s="260"/>
      <c r="B707" s="260"/>
      <c r="C707" s="260"/>
      <c r="D707" s="260"/>
      <c r="E707" s="259"/>
      <c r="F707" s="260"/>
      <c r="G707" s="260"/>
      <c r="H707" s="260"/>
      <c r="I707" s="260"/>
      <c r="J707" s="260"/>
      <c r="K707" s="260"/>
      <c r="L707" s="260"/>
      <c r="M707" s="260"/>
      <c r="N707" s="260"/>
      <c r="O707" s="260"/>
      <c r="P707" s="260"/>
      <c r="Q707" s="260"/>
      <c r="R707" s="260"/>
      <c r="S707" s="260"/>
      <c r="T707" s="260"/>
      <c r="U707" s="260"/>
      <c r="V707" s="260"/>
      <c r="W707" s="260"/>
      <c r="X707" s="260"/>
      <c r="Y707" s="260"/>
      <c r="Z707" s="260"/>
    </row>
    <row r="708" spans="1:26" ht="15.75">
      <c r="A708" s="260"/>
      <c r="B708" s="260"/>
      <c r="C708" s="260"/>
      <c r="D708" s="260"/>
      <c r="E708" s="259"/>
      <c r="F708" s="260"/>
      <c r="G708" s="260"/>
      <c r="H708" s="260"/>
      <c r="I708" s="260"/>
      <c r="J708" s="260"/>
      <c r="K708" s="260"/>
      <c r="L708" s="260"/>
      <c r="M708" s="260"/>
      <c r="N708" s="260"/>
      <c r="O708" s="260"/>
      <c r="P708" s="260"/>
      <c r="Q708" s="260"/>
      <c r="R708" s="260"/>
      <c r="S708" s="260"/>
      <c r="T708" s="260"/>
      <c r="U708" s="260"/>
      <c r="V708" s="260"/>
      <c r="W708" s="260"/>
      <c r="X708" s="260"/>
      <c r="Y708" s="260"/>
      <c r="Z708" s="260"/>
    </row>
    <row r="709" spans="1:26" ht="15.75">
      <c r="A709" s="260"/>
      <c r="B709" s="260"/>
      <c r="C709" s="260"/>
      <c r="D709" s="260"/>
      <c r="E709" s="259"/>
      <c r="F709" s="260"/>
      <c r="G709" s="260"/>
      <c r="H709" s="260"/>
      <c r="I709" s="260"/>
      <c r="J709" s="260"/>
      <c r="K709" s="260"/>
      <c r="L709" s="260"/>
      <c r="M709" s="260"/>
      <c r="N709" s="260"/>
      <c r="O709" s="260"/>
      <c r="P709" s="260"/>
      <c r="Q709" s="260"/>
      <c r="R709" s="260"/>
      <c r="S709" s="260"/>
      <c r="T709" s="260"/>
      <c r="U709" s="260"/>
      <c r="V709" s="260"/>
      <c r="W709" s="260"/>
      <c r="X709" s="260"/>
      <c r="Y709" s="260"/>
      <c r="Z709" s="260"/>
    </row>
    <row r="710" spans="1:26" ht="15.75">
      <c r="A710" s="260"/>
      <c r="B710" s="260"/>
      <c r="C710" s="260"/>
      <c r="D710" s="260"/>
      <c r="E710" s="259"/>
      <c r="F710" s="260"/>
      <c r="G710" s="260"/>
      <c r="H710" s="260"/>
      <c r="I710" s="260"/>
      <c r="J710" s="260"/>
      <c r="K710" s="260"/>
      <c r="L710" s="260"/>
      <c r="M710" s="260"/>
      <c r="N710" s="260"/>
      <c r="O710" s="260"/>
      <c r="P710" s="260"/>
      <c r="Q710" s="260"/>
      <c r="R710" s="260"/>
      <c r="S710" s="260"/>
      <c r="T710" s="260"/>
      <c r="U710" s="260"/>
      <c r="V710" s="260"/>
      <c r="W710" s="260"/>
      <c r="X710" s="260"/>
      <c r="Y710" s="260"/>
      <c r="Z710" s="260"/>
    </row>
    <row r="711" spans="1:26" ht="15.75">
      <c r="A711" s="260"/>
      <c r="B711" s="260"/>
      <c r="C711" s="260"/>
      <c r="D711" s="260"/>
      <c r="E711" s="259"/>
      <c r="F711" s="260"/>
      <c r="G711" s="260"/>
      <c r="H711" s="260"/>
      <c r="I711" s="260"/>
      <c r="J711" s="260"/>
      <c r="K711" s="260"/>
      <c r="L711" s="260"/>
      <c r="M711" s="260"/>
      <c r="N711" s="260"/>
      <c r="O711" s="260"/>
      <c r="P711" s="260"/>
      <c r="Q711" s="260"/>
      <c r="R711" s="260"/>
      <c r="S711" s="260"/>
      <c r="T711" s="260"/>
      <c r="U711" s="260"/>
      <c r="V711" s="260"/>
      <c r="W711" s="260"/>
      <c r="X711" s="260"/>
      <c r="Y711" s="260"/>
      <c r="Z711" s="260"/>
    </row>
    <row r="712" spans="1:26" ht="15.75">
      <c r="A712" s="260"/>
      <c r="B712" s="260"/>
      <c r="C712" s="260"/>
      <c r="D712" s="260"/>
      <c r="E712" s="259"/>
      <c r="F712" s="260"/>
      <c r="G712" s="260"/>
      <c r="H712" s="260"/>
      <c r="I712" s="260"/>
      <c r="J712" s="260"/>
      <c r="K712" s="260"/>
      <c r="L712" s="260"/>
      <c r="M712" s="260"/>
      <c r="N712" s="260"/>
      <c r="O712" s="260"/>
      <c r="P712" s="260"/>
      <c r="Q712" s="260"/>
      <c r="R712" s="260"/>
      <c r="S712" s="260"/>
      <c r="T712" s="260"/>
      <c r="U712" s="260"/>
      <c r="V712" s="260"/>
      <c r="W712" s="260"/>
      <c r="X712" s="260"/>
      <c r="Y712" s="260"/>
      <c r="Z712" s="260"/>
    </row>
    <row r="713" spans="1:26" ht="15.75">
      <c r="A713" s="260"/>
      <c r="B713" s="260"/>
      <c r="C713" s="260"/>
      <c r="D713" s="260"/>
      <c r="E713" s="259"/>
      <c r="F713" s="260"/>
      <c r="G713" s="260"/>
      <c r="H713" s="260"/>
      <c r="I713" s="260"/>
      <c r="J713" s="260"/>
      <c r="K713" s="260"/>
      <c r="L713" s="260"/>
      <c r="M713" s="260"/>
      <c r="N713" s="260"/>
      <c r="O713" s="260"/>
      <c r="P713" s="260"/>
      <c r="Q713" s="260"/>
      <c r="R713" s="260"/>
      <c r="S713" s="260"/>
      <c r="T713" s="260"/>
      <c r="U713" s="260"/>
      <c r="V713" s="260"/>
      <c r="W713" s="260"/>
      <c r="X713" s="260"/>
      <c r="Y713" s="260"/>
      <c r="Z713" s="260"/>
    </row>
    <row r="714" spans="1:26" ht="15.75">
      <c r="A714" s="260"/>
      <c r="B714" s="260"/>
      <c r="C714" s="260"/>
      <c r="D714" s="260"/>
      <c r="E714" s="259"/>
      <c r="F714" s="260"/>
      <c r="G714" s="260"/>
      <c r="H714" s="260"/>
      <c r="I714" s="260"/>
      <c r="J714" s="260"/>
      <c r="K714" s="260"/>
      <c r="L714" s="260"/>
      <c r="M714" s="260"/>
      <c r="N714" s="260"/>
      <c r="O714" s="260"/>
      <c r="P714" s="260"/>
      <c r="Q714" s="260"/>
      <c r="R714" s="260"/>
      <c r="S714" s="260"/>
      <c r="T714" s="260"/>
      <c r="U714" s="260"/>
      <c r="V714" s="260"/>
      <c r="W714" s="260"/>
      <c r="X714" s="260"/>
      <c r="Y714" s="260"/>
      <c r="Z714" s="260"/>
    </row>
    <row r="715" spans="1:26" ht="15.75">
      <c r="A715" s="260"/>
      <c r="B715" s="260"/>
      <c r="C715" s="260"/>
      <c r="D715" s="260"/>
      <c r="E715" s="259"/>
      <c r="F715" s="260"/>
      <c r="G715" s="260"/>
      <c r="H715" s="260"/>
      <c r="I715" s="260"/>
      <c r="J715" s="260"/>
      <c r="K715" s="260"/>
      <c r="L715" s="260"/>
      <c r="M715" s="260"/>
      <c r="N715" s="260"/>
      <c r="O715" s="260"/>
      <c r="P715" s="260"/>
      <c r="Q715" s="260"/>
      <c r="R715" s="260"/>
      <c r="S715" s="260"/>
      <c r="T715" s="260"/>
      <c r="U715" s="260"/>
      <c r="V715" s="260"/>
      <c r="W715" s="260"/>
      <c r="X715" s="260"/>
      <c r="Y715" s="260"/>
      <c r="Z715" s="260"/>
    </row>
    <row r="716" spans="1:26" ht="15.75">
      <c r="A716" s="260"/>
      <c r="B716" s="260"/>
      <c r="C716" s="260"/>
      <c r="D716" s="260"/>
      <c r="E716" s="259"/>
      <c r="F716" s="260"/>
      <c r="G716" s="260"/>
      <c r="H716" s="260"/>
      <c r="I716" s="260"/>
      <c r="J716" s="260"/>
      <c r="K716" s="260"/>
      <c r="L716" s="260"/>
      <c r="M716" s="260"/>
      <c r="N716" s="260"/>
      <c r="O716" s="260"/>
      <c r="P716" s="260"/>
      <c r="Q716" s="260"/>
      <c r="R716" s="260"/>
      <c r="S716" s="260"/>
      <c r="T716" s="260"/>
      <c r="U716" s="260"/>
      <c r="V716" s="260"/>
      <c r="W716" s="260"/>
      <c r="X716" s="260"/>
      <c r="Y716" s="260"/>
      <c r="Z716" s="260"/>
    </row>
    <row r="717" spans="1:26" ht="15.75">
      <c r="A717" s="260"/>
      <c r="B717" s="260"/>
      <c r="C717" s="260"/>
      <c r="D717" s="260"/>
      <c r="E717" s="259"/>
      <c r="F717" s="260"/>
      <c r="G717" s="260"/>
      <c r="H717" s="260"/>
      <c r="I717" s="260"/>
      <c r="J717" s="260"/>
      <c r="K717" s="260"/>
      <c r="L717" s="260"/>
      <c r="M717" s="260"/>
      <c r="N717" s="260"/>
      <c r="O717" s="260"/>
      <c r="P717" s="260"/>
      <c r="Q717" s="260"/>
      <c r="R717" s="260"/>
      <c r="S717" s="260"/>
      <c r="T717" s="260"/>
      <c r="U717" s="260"/>
      <c r="V717" s="260"/>
      <c r="W717" s="260"/>
      <c r="X717" s="260"/>
      <c r="Y717" s="260"/>
      <c r="Z717" s="260"/>
    </row>
    <row r="718" spans="1:26" ht="15.75">
      <c r="A718" s="260"/>
      <c r="B718" s="260"/>
      <c r="C718" s="260"/>
      <c r="D718" s="260"/>
      <c r="E718" s="259"/>
      <c r="F718" s="260"/>
      <c r="G718" s="260"/>
      <c r="H718" s="260"/>
      <c r="I718" s="260"/>
      <c r="J718" s="260"/>
      <c r="K718" s="260"/>
      <c r="L718" s="260"/>
      <c r="M718" s="260"/>
      <c r="N718" s="260"/>
      <c r="O718" s="260"/>
      <c r="P718" s="260"/>
      <c r="Q718" s="260"/>
      <c r="R718" s="260"/>
      <c r="S718" s="260"/>
      <c r="T718" s="260"/>
      <c r="U718" s="260"/>
      <c r="V718" s="260"/>
      <c r="W718" s="260"/>
      <c r="X718" s="260"/>
      <c r="Y718" s="260"/>
      <c r="Z718" s="260"/>
    </row>
    <row r="719" spans="1:26" ht="15.75">
      <c r="A719" s="260"/>
      <c r="B719" s="260"/>
      <c r="C719" s="260"/>
      <c r="D719" s="260"/>
      <c r="E719" s="259"/>
      <c r="F719" s="260"/>
      <c r="G719" s="260"/>
      <c r="H719" s="260"/>
      <c r="I719" s="260"/>
      <c r="J719" s="260"/>
      <c r="K719" s="260"/>
      <c r="L719" s="260"/>
      <c r="M719" s="260"/>
      <c r="N719" s="260"/>
      <c r="O719" s="260"/>
      <c r="P719" s="260"/>
      <c r="Q719" s="260"/>
      <c r="R719" s="260"/>
      <c r="S719" s="260"/>
      <c r="T719" s="260"/>
      <c r="U719" s="260"/>
      <c r="V719" s="260"/>
      <c r="W719" s="260"/>
      <c r="X719" s="260"/>
      <c r="Y719" s="260"/>
      <c r="Z719" s="260"/>
    </row>
    <row r="720" spans="1:26" ht="15.75">
      <c r="A720" s="260"/>
      <c r="B720" s="260"/>
      <c r="C720" s="260"/>
      <c r="D720" s="260"/>
      <c r="E720" s="259"/>
      <c r="F720" s="260"/>
      <c r="G720" s="260"/>
      <c r="H720" s="260"/>
      <c r="I720" s="260"/>
      <c r="J720" s="260"/>
      <c r="K720" s="260"/>
      <c r="L720" s="260"/>
      <c r="M720" s="260"/>
      <c r="N720" s="260"/>
      <c r="O720" s="260"/>
      <c r="P720" s="260"/>
      <c r="Q720" s="260"/>
      <c r="R720" s="260"/>
      <c r="S720" s="260"/>
      <c r="T720" s="260"/>
      <c r="U720" s="260"/>
      <c r="V720" s="260"/>
      <c r="W720" s="260"/>
      <c r="X720" s="260"/>
      <c r="Y720" s="260"/>
      <c r="Z720" s="260"/>
    </row>
    <row r="721" spans="1:26" ht="15.75">
      <c r="A721" s="260"/>
      <c r="B721" s="260"/>
      <c r="C721" s="260"/>
      <c r="D721" s="260"/>
      <c r="E721" s="259"/>
      <c r="F721" s="260"/>
      <c r="G721" s="260"/>
      <c r="H721" s="260"/>
      <c r="I721" s="260"/>
      <c r="J721" s="260"/>
      <c r="K721" s="260"/>
      <c r="L721" s="260"/>
      <c r="M721" s="260"/>
      <c r="N721" s="260"/>
      <c r="O721" s="260"/>
      <c r="P721" s="260"/>
      <c r="Q721" s="260"/>
      <c r="R721" s="260"/>
      <c r="S721" s="260"/>
      <c r="T721" s="260"/>
      <c r="U721" s="260"/>
      <c r="V721" s="260"/>
      <c r="W721" s="260"/>
      <c r="X721" s="260"/>
      <c r="Y721" s="260"/>
      <c r="Z721" s="260"/>
    </row>
    <row r="722" spans="1:26" ht="15.75">
      <c r="A722" s="260"/>
      <c r="B722" s="260"/>
      <c r="C722" s="260"/>
      <c r="D722" s="260"/>
      <c r="E722" s="259"/>
      <c r="F722" s="260"/>
      <c r="G722" s="260"/>
      <c r="H722" s="260"/>
      <c r="I722" s="260"/>
      <c r="J722" s="260"/>
      <c r="K722" s="260"/>
      <c r="L722" s="260"/>
      <c r="M722" s="260"/>
      <c r="N722" s="260"/>
      <c r="O722" s="260"/>
      <c r="P722" s="260"/>
      <c r="Q722" s="260"/>
      <c r="R722" s="260"/>
      <c r="S722" s="260"/>
      <c r="T722" s="260"/>
      <c r="U722" s="260"/>
      <c r="V722" s="260"/>
      <c r="W722" s="260"/>
      <c r="X722" s="260"/>
      <c r="Y722" s="260"/>
      <c r="Z722" s="260"/>
    </row>
    <row r="723" spans="1:26" ht="15.75">
      <c r="A723" s="260"/>
      <c r="B723" s="260"/>
      <c r="C723" s="260"/>
      <c r="D723" s="260"/>
      <c r="E723" s="259"/>
      <c r="F723" s="260"/>
      <c r="G723" s="260"/>
      <c r="H723" s="260"/>
      <c r="I723" s="260"/>
      <c r="J723" s="260"/>
      <c r="K723" s="260"/>
      <c r="L723" s="260"/>
      <c r="M723" s="260"/>
      <c r="N723" s="260"/>
      <c r="O723" s="260"/>
      <c r="P723" s="260"/>
      <c r="Q723" s="260"/>
      <c r="R723" s="260"/>
      <c r="S723" s="260"/>
      <c r="T723" s="260"/>
      <c r="U723" s="260"/>
      <c r="V723" s="260"/>
      <c r="W723" s="260"/>
      <c r="X723" s="260"/>
      <c r="Y723" s="260"/>
      <c r="Z723" s="260"/>
    </row>
    <row r="724" spans="1:26" ht="15.75">
      <c r="A724" s="260"/>
      <c r="B724" s="260"/>
      <c r="C724" s="260"/>
      <c r="D724" s="260"/>
      <c r="E724" s="259"/>
      <c r="F724" s="260"/>
      <c r="G724" s="260"/>
      <c r="H724" s="260"/>
      <c r="I724" s="260"/>
      <c r="J724" s="260"/>
      <c r="K724" s="260"/>
      <c r="L724" s="260"/>
      <c r="M724" s="260"/>
      <c r="N724" s="260"/>
      <c r="O724" s="260"/>
      <c r="P724" s="260"/>
      <c r="Q724" s="260"/>
      <c r="R724" s="260"/>
      <c r="S724" s="260"/>
      <c r="T724" s="260"/>
      <c r="U724" s="260"/>
      <c r="V724" s="260"/>
      <c r="W724" s="260"/>
      <c r="X724" s="260"/>
      <c r="Y724" s="260"/>
      <c r="Z724" s="260"/>
    </row>
    <row r="725" spans="1:26" ht="15.75">
      <c r="A725" s="260"/>
      <c r="B725" s="260"/>
      <c r="C725" s="260"/>
      <c r="D725" s="260"/>
      <c r="E725" s="259"/>
      <c r="F725" s="260"/>
      <c r="G725" s="260"/>
      <c r="H725" s="260"/>
      <c r="I725" s="260"/>
      <c r="J725" s="260"/>
      <c r="K725" s="260"/>
      <c r="L725" s="260"/>
      <c r="M725" s="260"/>
      <c r="N725" s="260"/>
      <c r="O725" s="260"/>
      <c r="P725" s="260"/>
      <c r="Q725" s="260"/>
      <c r="R725" s="260"/>
      <c r="S725" s="260"/>
      <c r="T725" s="260"/>
      <c r="U725" s="260"/>
      <c r="V725" s="260"/>
      <c r="W725" s="260"/>
      <c r="X725" s="260"/>
      <c r="Y725" s="260"/>
      <c r="Z725" s="260"/>
    </row>
    <row r="726" spans="1:26" ht="15.75">
      <c r="A726" s="260"/>
      <c r="B726" s="260"/>
      <c r="C726" s="260"/>
      <c r="D726" s="260"/>
      <c r="E726" s="259"/>
      <c r="F726" s="260"/>
      <c r="G726" s="260"/>
      <c r="H726" s="260"/>
      <c r="I726" s="260"/>
      <c r="J726" s="260"/>
      <c r="K726" s="260"/>
      <c r="L726" s="260"/>
      <c r="M726" s="260"/>
      <c r="N726" s="260"/>
      <c r="O726" s="260"/>
      <c r="P726" s="260"/>
      <c r="Q726" s="260"/>
      <c r="R726" s="260"/>
      <c r="S726" s="260"/>
      <c r="T726" s="260"/>
      <c r="U726" s="260"/>
      <c r="V726" s="260"/>
      <c r="W726" s="260"/>
      <c r="X726" s="260"/>
      <c r="Y726" s="260"/>
      <c r="Z726" s="260"/>
    </row>
    <row r="727" spans="1:26" ht="15.75">
      <c r="A727" s="260"/>
      <c r="B727" s="260"/>
      <c r="C727" s="260"/>
      <c r="D727" s="260"/>
      <c r="E727" s="259"/>
      <c r="F727" s="260"/>
      <c r="G727" s="260"/>
      <c r="H727" s="260"/>
      <c r="I727" s="260"/>
      <c r="J727" s="260"/>
      <c r="K727" s="260"/>
      <c r="L727" s="260"/>
      <c r="M727" s="260"/>
      <c r="N727" s="260"/>
      <c r="O727" s="260"/>
      <c r="P727" s="260"/>
      <c r="Q727" s="260"/>
      <c r="R727" s="260"/>
      <c r="S727" s="260"/>
      <c r="T727" s="260"/>
      <c r="U727" s="260"/>
      <c r="V727" s="260"/>
      <c r="W727" s="260"/>
      <c r="X727" s="260"/>
      <c r="Y727" s="260"/>
      <c r="Z727" s="260"/>
    </row>
    <row r="728" spans="1:26" ht="15.75">
      <c r="A728" s="260"/>
      <c r="B728" s="260"/>
      <c r="C728" s="260"/>
      <c r="D728" s="260"/>
      <c r="E728" s="259"/>
      <c r="F728" s="260"/>
      <c r="G728" s="260"/>
      <c r="H728" s="260"/>
      <c r="I728" s="260"/>
      <c r="J728" s="260"/>
      <c r="K728" s="260"/>
      <c r="L728" s="260"/>
      <c r="M728" s="260"/>
      <c r="N728" s="260"/>
      <c r="O728" s="260"/>
      <c r="P728" s="260"/>
      <c r="Q728" s="260"/>
      <c r="R728" s="260"/>
      <c r="S728" s="260"/>
      <c r="T728" s="260"/>
      <c r="U728" s="260"/>
      <c r="V728" s="260"/>
      <c r="W728" s="260"/>
      <c r="X728" s="260"/>
      <c r="Y728" s="260"/>
      <c r="Z728" s="260"/>
    </row>
    <row r="729" spans="1:26" ht="15.75">
      <c r="A729" s="260"/>
      <c r="B729" s="260"/>
      <c r="C729" s="260"/>
      <c r="D729" s="260"/>
      <c r="E729" s="259"/>
      <c r="F729" s="260"/>
      <c r="G729" s="260"/>
      <c r="H729" s="260"/>
      <c r="I729" s="260"/>
      <c r="J729" s="260"/>
      <c r="K729" s="260"/>
      <c r="L729" s="260"/>
      <c r="M729" s="260"/>
      <c r="N729" s="260"/>
      <c r="O729" s="260"/>
      <c r="P729" s="260"/>
      <c r="Q729" s="260"/>
      <c r="R729" s="260"/>
      <c r="S729" s="260"/>
      <c r="T729" s="260"/>
      <c r="U729" s="260"/>
      <c r="V729" s="260"/>
      <c r="W729" s="260"/>
      <c r="X729" s="260"/>
      <c r="Y729" s="260"/>
      <c r="Z729" s="260"/>
    </row>
    <row r="730" spans="1:26" ht="15.75">
      <c r="A730" s="260"/>
      <c r="B730" s="260"/>
      <c r="C730" s="260"/>
      <c r="D730" s="260"/>
      <c r="E730" s="259"/>
      <c r="F730" s="260"/>
      <c r="G730" s="260"/>
      <c r="H730" s="260"/>
      <c r="I730" s="260"/>
      <c r="J730" s="260"/>
      <c r="K730" s="260"/>
      <c r="L730" s="260"/>
      <c r="M730" s="260"/>
      <c r="N730" s="260"/>
      <c r="O730" s="260"/>
      <c r="P730" s="260"/>
      <c r="Q730" s="260"/>
      <c r="R730" s="260"/>
      <c r="S730" s="260"/>
      <c r="T730" s="260"/>
      <c r="U730" s="260"/>
      <c r="V730" s="260"/>
      <c r="W730" s="260"/>
      <c r="X730" s="260"/>
      <c r="Y730" s="260"/>
      <c r="Z730" s="260"/>
    </row>
    <row r="731" spans="1:26" ht="15.75">
      <c r="A731" s="260"/>
      <c r="B731" s="260"/>
      <c r="C731" s="260"/>
      <c r="D731" s="260"/>
      <c r="E731" s="259"/>
      <c r="F731" s="260"/>
      <c r="G731" s="260"/>
      <c r="H731" s="260"/>
      <c r="I731" s="260"/>
      <c r="J731" s="260"/>
      <c r="K731" s="260"/>
      <c r="L731" s="260"/>
      <c r="M731" s="260"/>
      <c r="N731" s="260"/>
      <c r="O731" s="260"/>
      <c r="P731" s="260"/>
      <c r="Q731" s="260"/>
      <c r="R731" s="260"/>
      <c r="S731" s="260"/>
      <c r="T731" s="260"/>
      <c r="U731" s="260"/>
      <c r="V731" s="260"/>
      <c r="W731" s="260"/>
      <c r="X731" s="260"/>
      <c r="Y731" s="260"/>
      <c r="Z731" s="260"/>
    </row>
    <row r="732" spans="1:26" ht="15.75">
      <c r="A732" s="260"/>
      <c r="B732" s="260"/>
      <c r="C732" s="260"/>
      <c r="D732" s="260"/>
      <c r="E732" s="259"/>
      <c r="F732" s="260"/>
      <c r="G732" s="260"/>
      <c r="H732" s="260"/>
      <c r="I732" s="260"/>
      <c r="J732" s="260"/>
      <c r="K732" s="260"/>
      <c r="L732" s="260"/>
      <c r="M732" s="260"/>
      <c r="N732" s="260"/>
      <c r="O732" s="260"/>
      <c r="P732" s="260"/>
      <c r="Q732" s="260"/>
      <c r="R732" s="260"/>
      <c r="S732" s="260"/>
      <c r="T732" s="260"/>
      <c r="U732" s="260"/>
      <c r="V732" s="260"/>
      <c r="W732" s="260"/>
      <c r="X732" s="260"/>
      <c r="Y732" s="260"/>
      <c r="Z732" s="260"/>
    </row>
    <row r="733" spans="1:26" ht="15.75">
      <c r="A733" s="260"/>
      <c r="B733" s="260"/>
      <c r="C733" s="260"/>
      <c r="D733" s="260"/>
      <c r="E733" s="259"/>
      <c r="F733" s="260"/>
      <c r="G733" s="260"/>
      <c r="H733" s="260"/>
      <c r="I733" s="260"/>
      <c r="J733" s="260"/>
      <c r="K733" s="260"/>
      <c r="L733" s="260"/>
      <c r="M733" s="260"/>
      <c r="N733" s="260"/>
      <c r="O733" s="260"/>
      <c r="P733" s="260"/>
      <c r="Q733" s="260"/>
      <c r="R733" s="260"/>
      <c r="S733" s="260"/>
      <c r="T733" s="260"/>
      <c r="U733" s="260"/>
      <c r="V733" s="260"/>
      <c r="W733" s="260"/>
      <c r="X733" s="260"/>
      <c r="Y733" s="260"/>
      <c r="Z733" s="260"/>
    </row>
    <row r="734" spans="1:26" ht="15.75">
      <c r="A734" s="260"/>
      <c r="B734" s="260"/>
      <c r="C734" s="260"/>
      <c r="D734" s="260"/>
      <c r="E734" s="259"/>
      <c r="F734" s="260"/>
      <c r="G734" s="260"/>
      <c r="H734" s="260"/>
      <c r="I734" s="260"/>
      <c r="J734" s="260"/>
      <c r="K734" s="260"/>
      <c r="L734" s="260"/>
      <c r="M734" s="260"/>
      <c r="N734" s="260"/>
      <c r="O734" s="260"/>
      <c r="P734" s="260"/>
      <c r="Q734" s="260"/>
      <c r="R734" s="260"/>
      <c r="S734" s="260"/>
      <c r="T734" s="260"/>
      <c r="U734" s="260"/>
      <c r="V734" s="260"/>
      <c r="W734" s="260"/>
      <c r="X734" s="260"/>
      <c r="Y734" s="260"/>
      <c r="Z734" s="260"/>
    </row>
    <row r="735" spans="1:26" ht="15.75">
      <c r="A735" s="260"/>
      <c r="B735" s="260"/>
      <c r="C735" s="260"/>
      <c r="D735" s="260"/>
      <c r="E735" s="259"/>
      <c r="F735" s="260"/>
      <c r="G735" s="260"/>
      <c r="H735" s="260"/>
      <c r="I735" s="260"/>
      <c r="J735" s="260"/>
      <c r="K735" s="260"/>
      <c r="L735" s="260"/>
      <c r="M735" s="260"/>
      <c r="N735" s="260"/>
      <c r="O735" s="260"/>
      <c r="P735" s="260"/>
      <c r="Q735" s="260"/>
      <c r="R735" s="260"/>
      <c r="S735" s="260"/>
      <c r="T735" s="260"/>
      <c r="U735" s="260"/>
      <c r="V735" s="260"/>
      <c r="W735" s="260"/>
      <c r="X735" s="260"/>
      <c r="Y735" s="260"/>
      <c r="Z735" s="260"/>
    </row>
    <row r="736" spans="1:26" ht="15.75">
      <c r="A736" s="260"/>
      <c r="B736" s="260"/>
      <c r="C736" s="260"/>
      <c r="D736" s="260"/>
      <c r="E736" s="259"/>
      <c r="F736" s="260"/>
      <c r="G736" s="260"/>
      <c r="H736" s="260"/>
      <c r="I736" s="260"/>
      <c r="J736" s="260"/>
      <c r="K736" s="260"/>
      <c r="L736" s="260"/>
      <c r="M736" s="260"/>
      <c r="N736" s="260"/>
      <c r="O736" s="260"/>
      <c r="P736" s="260"/>
      <c r="Q736" s="260"/>
      <c r="R736" s="260"/>
      <c r="S736" s="260"/>
      <c r="T736" s="260"/>
      <c r="U736" s="260"/>
      <c r="V736" s="260"/>
      <c r="W736" s="260"/>
      <c r="X736" s="260"/>
      <c r="Y736" s="260"/>
      <c r="Z736" s="260"/>
    </row>
    <row r="737" spans="1:26" ht="15.75">
      <c r="A737" s="260"/>
      <c r="B737" s="260"/>
      <c r="C737" s="260"/>
      <c r="D737" s="260"/>
      <c r="E737" s="259"/>
      <c r="F737" s="260"/>
      <c r="G737" s="260"/>
      <c r="H737" s="260"/>
      <c r="I737" s="260"/>
      <c r="J737" s="260"/>
      <c r="K737" s="260"/>
      <c r="L737" s="260"/>
      <c r="M737" s="260"/>
      <c r="N737" s="260"/>
      <c r="O737" s="260"/>
      <c r="P737" s="260"/>
      <c r="Q737" s="260"/>
      <c r="R737" s="260"/>
      <c r="S737" s="260"/>
      <c r="T737" s="260"/>
      <c r="U737" s="260"/>
      <c r="V737" s="260"/>
      <c r="W737" s="260"/>
      <c r="X737" s="260"/>
      <c r="Y737" s="260"/>
      <c r="Z737" s="260"/>
    </row>
    <row r="738" spans="1:26" ht="15.75">
      <c r="A738" s="260"/>
      <c r="B738" s="260"/>
      <c r="C738" s="260"/>
      <c r="D738" s="260"/>
      <c r="E738" s="259"/>
      <c r="F738" s="260"/>
      <c r="G738" s="260"/>
      <c r="H738" s="260"/>
      <c r="I738" s="260"/>
      <c r="J738" s="260"/>
      <c r="K738" s="260"/>
      <c r="L738" s="260"/>
      <c r="M738" s="260"/>
      <c r="N738" s="260"/>
      <c r="O738" s="260"/>
      <c r="P738" s="260"/>
      <c r="Q738" s="260"/>
      <c r="R738" s="260"/>
      <c r="S738" s="260"/>
      <c r="T738" s="260"/>
      <c r="U738" s="260"/>
      <c r="V738" s="260"/>
      <c r="W738" s="260"/>
      <c r="X738" s="260"/>
      <c r="Y738" s="260"/>
      <c r="Z738" s="260"/>
    </row>
    <row r="739" spans="1:26" ht="15.75">
      <c r="A739" s="260"/>
      <c r="B739" s="260"/>
      <c r="C739" s="260"/>
      <c r="D739" s="260"/>
      <c r="E739" s="259"/>
      <c r="F739" s="260"/>
      <c r="G739" s="260"/>
      <c r="H739" s="260"/>
      <c r="I739" s="260"/>
      <c r="J739" s="260"/>
      <c r="K739" s="260"/>
      <c r="L739" s="260"/>
      <c r="M739" s="260"/>
      <c r="N739" s="260"/>
      <c r="O739" s="260"/>
      <c r="P739" s="260"/>
      <c r="Q739" s="260"/>
      <c r="R739" s="260"/>
      <c r="S739" s="260"/>
      <c r="T739" s="260"/>
      <c r="U739" s="260"/>
      <c r="V739" s="260"/>
      <c r="W739" s="260"/>
      <c r="X739" s="260"/>
      <c r="Y739" s="260"/>
      <c r="Z739" s="260"/>
    </row>
    <row r="740" spans="1:26" ht="15.75">
      <c r="A740" s="260"/>
      <c r="B740" s="260"/>
      <c r="C740" s="260"/>
      <c r="D740" s="260"/>
      <c r="E740" s="259"/>
      <c r="F740" s="260"/>
      <c r="G740" s="260"/>
      <c r="H740" s="260"/>
      <c r="I740" s="260"/>
      <c r="J740" s="260"/>
      <c r="K740" s="260"/>
      <c r="L740" s="260"/>
      <c r="M740" s="260"/>
      <c r="N740" s="260"/>
      <c r="O740" s="260"/>
      <c r="P740" s="260"/>
      <c r="Q740" s="260"/>
      <c r="R740" s="260"/>
      <c r="S740" s="260"/>
      <c r="T740" s="260"/>
      <c r="U740" s="260"/>
      <c r="V740" s="260"/>
      <c r="W740" s="260"/>
      <c r="X740" s="260"/>
      <c r="Y740" s="260"/>
      <c r="Z740" s="260"/>
    </row>
    <row r="741" spans="1:26" ht="15.75">
      <c r="A741" s="260"/>
      <c r="B741" s="260"/>
      <c r="C741" s="260"/>
      <c r="D741" s="260"/>
      <c r="E741" s="259"/>
      <c r="F741" s="260"/>
      <c r="G741" s="260"/>
      <c r="H741" s="260"/>
      <c r="I741" s="260"/>
      <c r="J741" s="260"/>
      <c r="K741" s="260"/>
      <c r="L741" s="260"/>
      <c r="M741" s="260"/>
      <c r="N741" s="260"/>
      <c r="O741" s="260"/>
      <c r="P741" s="260"/>
      <c r="Q741" s="260"/>
      <c r="R741" s="260"/>
      <c r="S741" s="260"/>
      <c r="T741" s="260"/>
      <c r="U741" s="260"/>
      <c r="V741" s="260"/>
      <c r="W741" s="260"/>
      <c r="X741" s="260"/>
      <c r="Y741" s="260"/>
      <c r="Z741" s="260"/>
    </row>
    <row r="742" spans="1:26" ht="15.75">
      <c r="A742" s="260"/>
      <c r="B742" s="260"/>
      <c r="C742" s="260"/>
      <c r="D742" s="260"/>
      <c r="E742" s="259"/>
      <c r="F742" s="260"/>
      <c r="G742" s="260"/>
      <c r="H742" s="260"/>
      <c r="I742" s="260"/>
      <c r="J742" s="260"/>
      <c r="K742" s="260"/>
      <c r="L742" s="260"/>
      <c r="M742" s="260"/>
      <c r="N742" s="260"/>
      <c r="O742" s="260"/>
      <c r="P742" s="260"/>
      <c r="Q742" s="260"/>
      <c r="R742" s="260"/>
      <c r="S742" s="260"/>
      <c r="T742" s="260"/>
      <c r="U742" s="260"/>
      <c r="V742" s="260"/>
      <c r="W742" s="260"/>
      <c r="X742" s="260"/>
      <c r="Y742" s="260"/>
      <c r="Z742" s="260"/>
    </row>
    <row r="743" spans="1:26" ht="15.75">
      <c r="A743" s="260"/>
      <c r="B743" s="260"/>
      <c r="C743" s="260"/>
      <c r="D743" s="260"/>
      <c r="E743" s="259"/>
      <c r="F743" s="260"/>
      <c r="G743" s="260"/>
      <c r="H743" s="260"/>
      <c r="I743" s="260"/>
      <c r="J743" s="260"/>
      <c r="K743" s="260"/>
      <c r="L743" s="260"/>
      <c r="M743" s="260"/>
      <c r="N743" s="260"/>
      <c r="O743" s="260"/>
      <c r="P743" s="260"/>
      <c r="Q743" s="260"/>
      <c r="R743" s="260"/>
      <c r="S743" s="260"/>
      <c r="T743" s="260"/>
      <c r="U743" s="260"/>
      <c r="V743" s="260"/>
      <c r="W743" s="260"/>
      <c r="X743" s="260"/>
      <c r="Y743" s="260"/>
      <c r="Z743" s="260"/>
    </row>
    <row r="744" spans="1:26" ht="15.75">
      <c r="A744" s="260"/>
      <c r="B744" s="260"/>
      <c r="C744" s="260"/>
      <c r="D744" s="260"/>
      <c r="E744" s="259"/>
      <c r="F744" s="260"/>
      <c r="G744" s="260"/>
      <c r="H744" s="260"/>
      <c r="I744" s="260"/>
      <c r="J744" s="260"/>
      <c r="K744" s="260"/>
      <c r="L744" s="260"/>
      <c r="M744" s="260"/>
      <c r="N744" s="260"/>
      <c r="O744" s="260"/>
      <c r="P744" s="260"/>
      <c r="Q744" s="260"/>
      <c r="R744" s="260"/>
      <c r="S744" s="260"/>
      <c r="T744" s="260"/>
      <c r="U744" s="260"/>
      <c r="V744" s="260"/>
      <c r="W744" s="260"/>
      <c r="X744" s="260"/>
      <c r="Y744" s="260"/>
      <c r="Z744" s="260"/>
    </row>
    <row r="745" spans="1:26" ht="15.75">
      <c r="A745" s="260"/>
      <c r="B745" s="260"/>
      <c r="C745" s="260"/>
      <c r="D745" s="260"/>
      <c r="E745" s="259"/>
      <c r="F745" s="260"/>
      <c r="G745" s="260"/>
      <c r="H745" s="260"/>
      <c r="I745" s="260"/>
      <c r="J745" s="260"/>
      <c r="K745" s="260"/>
      <c r="L745" s="260"/>
      <c r="M745" s="260"/>
      <c r="N745" s="260"/>
      <c r="O745" s="260"/>
      <c r="P745" s="260"/>
      <c r="Q745" s="260"/>
      <c r="R745" s="260"/>
      <c r="S745" s="260"/>
      <c r="T745" s="260"/>
      <c r="U745" s="260"/>
      <c r="V745" s="260"/>
      <c r="W745" s="260"/>
      <c r="X745" s="260"/>
      <c r="Y745" s="260"/>
      <c r="Z745" s="260"/>
    </row>
    <row r="746" spans="1:26" ht="15.75">
      <c r="A746" s="260"/>
      <c r="B746" s="260"/>
      <c r="C746" s="260"/>
      <c r="D746" s="260"/>
      <c r="E746" s="259"/>
      <c r="F746" s="260"/>
      <c r="G746" s="260"/>
      <c r="H746" s="260"/>
      <c r="I746" s="260"/>
      <c r="J746" s="260"/>
      <c r="K746" s="260"/>
      <c r="L746" s="260"/>
      <c r="M746" s="260"/>
      <c r="N746" s="260"/>
      <c r="O746" s="260"/>
      <c r="P746" s="260"/>
      <c r="Q746" s="260"/>
      <c r="R746" s="260"/>
      <c r="S746" s="260"/>
      <c r="T746" s="260"/>
      <c r="U746" s="260"/>
      <c r="V746" s="260"/>
      <c r="W746" s="260"/>
      <c r="X746" s="260"/>
      <c r="Y746" s="260"/>
      <c r="Z746" s="260"/>
    </row>
    <row r="747" spans="1:26" ht="15.75">
      <c r="A747" s="260"/>
      <c r="B747" s="260"/>
      <c r="C747" s="260"/>
      <c r="D747" s="260"/>
      <c r="E747" s="259"/>
      <c r="F747" s="260"/>
      <c r="G747" s="260"/>
      <c r="H747" s="260"/>
      <c r="I747" s="260"/>
      <c r="J747" s="260"/>
      <c r="K747" s="260"/>
      <c r="L747" s="260"/>
      <c r="M747" s="260"/>
      <c r="N747" s="260"/>
      <c r="O747" s="260"/>
      <c r="P747" s="260"/>
      <c r="Q747" s="260"/>
      <c r="R747" s="260"/>
      <c r="S747" s="260"/>
      <c r="T747" s="260"/>
      <c r="U747" s="260"/>
      <c r="V747" s="260"/>
      <c r="W747" s="260"/>
      <c r="X747" s="260"/>
      <c r="Y747" s="260"/>
      <c r="Z747" s="260"/>
    </row>
    <row r="748" spans="1:26" ht="15.75">
      <c r="A748" s="260"/>
      <c r="B748" s="260"/>
      <c r="C748" s="260"/>
      <c r="D748" s="260"/>
      <c r="E748" s="259"/>
      <c r="F748" s="260"/>
      <c r="G748" s="260"/>
      <c r="H748" s="260"/>
      <c r="I748" s="260"/>
      <c r="J748" s="260"/>
      <c r="K748" s="260"/>
      <c r="L748" s="260"/>
      <c r="M748" s="260"/>
      <c r="N748" s="260"/>
      <c r="O748" s="260"/>
      <c r="P748" s="260"/>
      <c r="Q748" s="260"/>
      <c r="R748" s="260"/>
      <c r="S748" s="260"/>
      <c r="T748" s="260"/>
      <c r="U748" s="260"/>
      <c r="V748" s="260"/>
      <c r="W748" s="260"/>
      <c r="X748" s="260"/>
      <c r="Y748" s="260"/>
      <c r="Z748" s="260"/>
    </row>
    <row r="749" spans="1:26" ht="15.75">
      <c r="A749" s="260"/>
      <c r="B749" s="260"/>
      <c r="C749" s="260"/>
      <c r="D749" s="260"/>
      <c r="E749" s="259"/>
      <c r="F749" s="260"/>
      <c r="G749" s="260"/>
      <c r="H749" s="260"/>
      <c r="I749" s="260"/>
      <c r="J749" s="260"/>
      <c r="K749" s="260"/>
      <c r="L749" s="260"/>
      <c r="M749" s="260"/>
      <c r="N749" s="260"/>
      <c r="O749" s="260"/>
      <c r="P749" s="260"/>
      <c r="Q749" s="260"/>
      <c r="R749" s="260"/>
      <c r="S749" s="260"/>
      <c r="T749" s="260"/>
      <c r="U749" s="260"/>
      <c r="V749" s="260"/>
      <c r="W749" s="260"/>
      <c r="X749" s="260"/>
      <c r="Y749" s="260"/>
      <c r="Z749" s="260"/>
    </row>
    <row r="750" spans="1:26" ht="15.75">
      <c r="A750" s="260"/>
      <c r="B750" s="260"/>
      <c r="C750" s="260"/>
      <c r="D750" s="260"/>
      <c r="E750" s="259"/>
      <c r="F750" s="260"/>
      <c r="G750" s="260"/>
      <c r="H750" s="260"/>
      <c r="I750" s="260"/>
      <c r="J750" s="260"/>
      <c r="K750" s="260"/>
      <c r="L750" s="260"/>
      <c r="M750" s="260"/>
      <c r="N750" s="260"/>
      <c r="O750" s="260"/>
      <c r="P750" s="260"/>
      <c r="Q750" s="260"/>
      <c r="R750" s="260"/>
      <c r="S750" s="260"/>
      <c r="T750" s="260"/>
      <c r="U750" s="260"/>
      <c r="V750" s="260"/>
      <c r="W750" s="260"/>
      <c r="X750" s="260"/>
      <c r="Y750" s="260"/>
      <c r="Z750" s="260"/>
    </row>
    <row r="751" spans="1:26" ht="15.75">
      <c r="A751" s="260"/>
      <c r="B751" s="260"/>
      <c r="C751" s="260"/>
      <c r="D751" s="260"/>
      <c r="E751" s="259"/>
      <c r="F751" s="260"/>
      <c r="G751" s="260"/>
      <c r="H751" s="260"/>
      <c r="I751" s="260"/>
      <c r="J751" s="260"/>
      <c r="K751" s="260"/>
      <c r="L751" s="260"/>
      <c r="M751" s="260"/>
      <c r="N751" s="260"/>
      <c r="O751" s="260"/>
      <c r="P751" s="260"/>
      <c r="Q751" s="260"/>
      <c r="R751" s="260"/>
      <c r="S751" s="260"/>
      <c r="T751" s="260"/>
      <c r="U751" s="260"/>
      <c r="V751" s="260"/>
      <c r="W751" s="260"/>
      <c r="X751" s="260"/>
      <c r="Y751" s="260"/>
      <c r="Z751" s="260"/>
    </row>
    <row r="752" spans="1:26" ht="15.75">
      <c r="A752" s="260"/>
      <c r="B752" s="260"/>
      <c r="C752" s="260"/>
      <c r="D752" s="260"/>
      <c r="E752" s="259"/>
      <c r="F752" s="260"/>
      <c r="G752" s="260"/>
      <c r="H752" s="260"/>
      <c r="I752" s="260"/>
      <c r="J752" s="260"/>
      <c r="K752" s="260"/>
      <c r="L752" s="260"/>
      <c r="M752" s="260"/>
      <c r="N752" s="260"/>
      <c r="O752" s="260"/>
      <c r="P752" s="260"/>
      <c r="Q752" s="260"/>
      <c r="R752" s="260"/>
      <c r="S752" s="260"/>
      <c r="T752" s="260"/>
      <c r="U752" s="260"/>
      <c r="V752" s="260"/>
      <c r="W752" s="260"/>
      <c r="X752" s="260"/>
      <c r="Y752" s="260"/>
      <c r="Z752" s="260"/>
    </row>
    <row r="753" spans="1:26" ht="15.75">
      <c r="A753" s="260"/>
      <c r="B753" s="260"/>
      <c r="C753" s="260"/>
      <c r="D753" s="260"/>
      <c r="E753" s="259"/>
      <c r="F753" s="260"/>
      <c r="G753" s="260"/>
      <c r="H753" s="260"/>
      <c r="I753" s="260"/>
      <c r="J753" s="260"/>
      <c r="K753" s="260"/>
      <c r="L753" s="260"/>
      <c r="M753" s="260"/>
      <c r="N753" s="260"/>
      <c r="O753" s="260"/>
      <c r="P753" s="260"/>
      <c r="Q753" s="260"/>
      <c r="R753" s="260"/>
      <c r="S753" s="260"/>
      <c r="T753" s="260"/>
      <c r="U753" s="260"/>
      <c r="V753" s="260"/>
      <c r="W753" s="260"/>
      <c r="X753" s="260"/>
      <c r="Y753" s="260"/>
      <c r="Z753" s="260"/>
    </row>
    <row r="754" spans="1:26" ht="15.75">
      <c r="A754" s="260"/>
      <c r="B754" s="260"/>
      <c r="C754" s="260"/>
      <c r="D754" s="260"/>
      <c r="E754" s="259"/>
      <c r="F754" s="260"/>
      <c r="G754" s="260"/>
      <c r="H754" s="260"/>
      <c r="I754" s="260"/>
      <c r="J754" s="260"/>
      <c r="K754" s="260"/>
      <c r="L754" s="260"/>
      <c r="M754" s="260"/>
      <c r="N754" s="260"/>
      <c r="O754" s="260"/>
      <c r="P754" s="260"/>
      <c r="Q754" s="260"/>
      <c r="R754" s="260"/>
      <c r="S754" s="260"/>
      <c r="T754" s="260"/>
      <c r="U754" s="260"/>
      <c r="V754" s="260"/>
      <c r="W754" s="260"/>
      <c r="X754" s="260"/>
      <c r="Y754" s="260"/>
      <c r="Z754" s="260"/>
    </row>
    <row r="755" spans="1:26" ht="15.75">
      <c r="A755" s="260"/>
      <c r="B755" s="260"/>
      <c r="C755" s="260"/>
      <c r="D755" s="260"/>
      <c r="E755" s="259"/>
      <c r="F755" s="260"/>
      <c r="G755" s="260"/>
      <c r="H755" s="260"/>
      <c r="I755" s="260"/>
      <c r="J755" s="260"/>
      <c r="K755" s="260"/>
      <c r="L755" s="260"/>
      <c r="M755" s="260"/>
      <c r="N755" s="260"/>
      <c r="O755" s="260"/>
      <c r="P755" s="260"/>
      <c r="Q755" s="260"/>
      <c r="R755" s="260"/>
      <c r="S755" s="260"/>
      <c r="T755" s="260"/>
      <c r="U755" s="260"/>
      <c r="V755" s="260"/>
      <c r="W755" s="260"/>
      <c r="X755" s="260"/>
      <c r="Y755" s="260"/>
      <c r="Z755" s="260"/>
    </row>
    <row r="756" spans="1:26" ht="15.75">
      <c r="A756" s="260"/>
      <c r="B756" s="260"/>
      <c r="C756" s="260"/>
      <c r="D756" s="260"/>
      <c r="E756" s="259"/>
      <c r="F756" s="260"/>
      <c r="G756" s="260"/>
      <c r="H756" s="260"/>
      <c r="I756" s="260"/>
      <c r="J756" s="260"/>
      <c r="K756" s="260"/>
      <c r="L756" s="260"/>
      <c r="M756" s="260"/>
      <c r="N756" s="260"/>
      <c r="O756" s="260"/>
      <c r="P756" s="260"/>
      <c r="Q756" s="260"/>
      <c r="R756" s="260"/>
      <c r="S756" s="260"/>
      <c r="T756" s="260"/>
      <c r="U756" s="260"/>
      <c r="V756" s="260"/>
      <c r="W756" s="260"/>
      <c r="X756" s="260"/>
      <c r="Y756" s="260"/>
      <c r="Z756" s="260"/>
    </row>
    <row r="757" spans="1:26" ht="15.75">
      <c r="A757" s="260"/>
      <c r="B757" s="260"/>
      <c r="C757" s="260"/>
      <c r="D757" s="260"/>
      <c r="E757" s="259"/>
      <c r="F757" s="260"/>
      <c r="G757" s="260"/>
      <c r="H757" s="260"/>
      <c r="I757" s="260"/>
      <c r="J757" s="260"/>
      <c r="K757" s="260"/>
      <c r="L757" s="260"/>
      <c r="M757" s="260"/>
      <c r="N757" s="260"/>
      <c r="O757" s="260"/>
      <c r="P757" s="260"/>
      <c r="Q757" s="260"/>
      <c r="R757" s="260"/>
      <c r="S757" s="260"/>
      <c r="T757" s="260"/>
      <c r="U757" s="260"/>
      <c r="V757" s="260"/>
      <c r="W757" s="260"/>
      <c r="X757" s="260"/>
      <c r="Y757" s="260"/>
      <c r="Z757" s="260"/>
    </row>
    <row r="758" spans="1:26" ht="15.75">
      <c r="A758" s="260"/>
      <c r="B758" s="260"/>
      <c r="C758" s="260"/>
      <c r="D758" s="260"/>
      <c r="E758" s="259"/>
      <c r="F758" s="260"/>
      <c r="G758" s="260"/>
      <c r="H758" s="260"/>
      <c r="I758" s="260"/>
      <c r="J758" s="260"/>
      <c r="K758" s="260"/>
      <c r="L758" s="260"/>
      <c r="M758" s="260"/>
      <c r="N758" s="260"/>
      <c r="O758" s="260"/>
      <c r="P758" s="260"/>
      <c r="Q758" s="260"/>
      <c r="R758" s="260"/>
      <c r="S758" s="260"/>
      <c r="T758" s="260"/>
      <c r="U758" s="260"/>
      <c r="V758" s="260"/>
      <c r="W758" s="260"/>
      <c r="X758" s="260"/>
      <c r="Y758" s="260"/>
      <c r="Z758" s="260"/>
    </row>
    <row r="759" spans="1:26" ht="15.75">
      <c r="A759" s="260"/>
      <c r="B759" s="260"/>
      <c r="C759" s="260"/>
      <c r="D759" s="260"/>
      <c r="E759" s="259"/>
      <c r="F759" s="260"/>
      <c r="G759" s="260"/>
      <c r="H759" s="260"/>
      <c r="I759" s="260"/>
      <c r="J759" s="260"/>
      <c r="K759" s="260"/>
      <c r="L759" s="260"/>
      <c r="M759" s="260"/>
      <c r="N759" s="260"/>
      <c r="O759" s="260"/>
      <c r="P759" s="260"/>
      <c r="Q759" s="260"/>
      <c r="R759" s="260"/>
      <c r="S759" s="260"/>
      <c r="T759" s="260"/>
      <c r="U759" s="260"/>
      <c r="V759" s="260"/>
      <c r="W759" s="260"/>
      <c r="X759" s="260"/>
      <c r="Y759" s="260"/>
      <c r="Z759" s="260"/>
    </row>
    <row r="760" spans="1:26" ht="15.75">
      <c r="A760" s="260"/>
      <c r="B760" s="260"/>
      <c r="C760" s="260"/>
      <c r="D760" s="260"/>
      <c r="E760" s="259"/>
      <c r="F760" s="260"/>
      <c r="G760" s="260"/>
      <c r="H760" s="260"/>
      <c r="I760" s="260"/>
      <c r="J760" s="260"/>
      <c r="K760" s="260"/>
      <c r="L760" s="260"/>
      <c r="M760" s="260"/>
      <c r="N760" s="260"/>
      <c r="O760" s="260"/>
      <c r="P760" s="260"/>
      <c r="Q760" s="260"/>
      <c r="R760" s="260"/>
      <c r="S760" s="260"/>
      <c r="T760" s="260"/>
      <c r="U760" s="260"/>
      <c r="V760" s="260"/>
      <c r="W760" s="260"/>
      <c r="X760" s="260"/>
      <c r="Y760" s="260"/>
      <c r="Z760" s="260"/>
    </row>
    <row r="761" spans="1:26" ht="15.75">
      <c r="A761" s="260"/>
      <c r="B761" s="260"/>
      <c r="C761" s="260"/>
      <c r="D761" s="260"/>
      <c r="E761" s="259"/>
      <c r="F761" s="260"/>
      <c r="G761" s="260"/>
      <c r="H761" s="260"/>
      <c r="I761" s="260"/>
      <c r="J761" s="260"/>
      <c r="K761" s="260"/>
      <c r="L761" s="260"/>
      <c r="M761" s="260"/>
      <c r="N761" s="260"/>
      <c r="O761" s="260"/>
      <c r="P761" s="260"/>
      <c r="Q761" s="260"/>
      <c r="R761" s="260"/>
      <c r="S761" s="260"/>
      <c r="T761" s="260"/>
      <c r="U761" s="260"/>
      <c r="V761" s="260"/>
      <c r="W761" s="260"/>
      <c r="X761" s="260"/>
      <c r="Y761" s="260"/>
      <c r="Z761" s="260"/>
    </row>
    <row r="762" spans="1:26" ht="15.75">
      <c r="A762" s="260"/>
      <c r="B762" s="260"/>
      <c r="C762" s="260"/>
      <c r="D762" s="260"/>
      <c r="E762" s="259"/>
      <c r="F762" s="260"/>
      <c r="G762" s="260"/>
      <c r="H762" s="260"/>
      <c r="I762" s="260"/>
      <c r="J762" s="260"/>
      <c r="K762" s="260"/>
      <c r="L762" s="260"/>
      <c r="M762" s="260"/>
      <c r="N762" s="260"/>
      <c r="O762" s="260"/>
      <c r="P762" s="260"/>
      <c r="Q762" s="260"/>
      <c r="R762" s="260"/>
      <c r="S762" s="260"/>
      <c r="T762" s="260"/>
      <c r="U762" s="260"/>
      <c r="V762" s="260"/>
      <c r="W762" s="260"/>
      <c r="X762" s="260"/>
      <c r="Y762" s="260"/>
      <c r="Z762" s="260"/>
    </row>
    <row r="763" spans="1:26" ht="15.75">
      <c r="A763" s="260"/>
      <c r="B763" s="260"/>
      <c r="C763" s="260"/>
      <c r="D763" s="260"/>
      <c r="E763" s="259"/>
      <c r="F763" s="260"/>
      <c r="G763" s="260"/>
      <c r="H763" s="260"/>
      <c r="I763" s="260"/>
      <c r="J763" s="260"/>
      <c r="K763" s="260"/>
      <c r="L763" s="260"/>
      <c r="M763" s="260"/>
      <c r="N763" s="260"/>
      <c r="O763" s="260"/>
      <c r="P763" s="260"/>
      <c r="Q763" s="260"/>
      <c r="R763" s="260"/>
      <c r="S763" s="260"/>
      <c r="T763" s="260"/>
      <c r="U763" s="260"/>
      <c r="V763" s="260"/>
      <c r="W763" s="260"/>
      <c r="X763" s="260"/>
      <c r="Y763" s="260"/>
      <c r="Z763" s="260"/>
    </row>
    <row r="764" spans="1:26" ht="15.75">
      <c r="A764" s="260"/>
      <c r="B764" s="260"/>
      <c r="C764" s="260"/>
      <c r="D764" s="260"/>
      <c r="E764" s="259"/>
      <c r="F764" s="260"/>
      <c r="G764" s="260"/>
      <c r="H764" s="260"/>
      <c r="I764" s="260"/>
      <c r="J764" s="260"/>
      <c r="K764" s="260"/>
      <c r="L764" s="260"/>
      <c r="M764" s="260"/>
      <c r="N764" s="260"/>
      <c r="O764" s="260"/>
      <c r="P764" s="260"/>
      <c r="Q764" s="260"/>
      <c r="R764" s="260"/>
      <c r="S764" s="260"/>
      <c r="T764" s="260"/>
      <c r="U764" s="260"/>
      <c r="V764" s="260"/>
      <c r="W764" s="260"/>
      <c r="X764" s="260"/>
      <c r="Y764" s="260"/>
      <c r="Z764" s="260"/>
    </row>
    <row r="765" spans="1:26" ht="15.75">
      <c r="A765" s="260"/>
      <c r="B765" s="260"/>
      <c r="C765" s="260"/>
      <c r="D765" s="260"/>
      <c r="E765" s="259"/>
      <c r="F765" s="260"/>
      <c r="G765" s="260"/>
      <c r="H765" s="260"/>
      <c r="I765" s="260"/>
      <c r="J765" s="260"/>
      <c r="K765" s="260"/>
      <c r="L765" s="260"/>
      <c r="M765" s="260"/>
      <c r="N765" s="260"/>
      <c r="O765" s="260"/>
      <c r="P765" s="260"/>
      <c r="Q765" s="260"/>
      <c r="R765" s="260"/>
      <c r="S765" s="260"/>
      <c r="T765" s="260"/>
      <c r="U765" s="260"/>
      <c r="V765" s="260"/>
      <c r="W765" s="260"/>
      <c r="X765" s="260"/>
      <c r="Y765" s="260"/>
      <c r="Z765" s="260"/>
    </row>
    <row r="766" spans="1:26" ht="15.75">
      <c r="A766" s="260"/>
      <c r="B766" s="260"/>
      <c r="C766" s="260"/>
      <c r="D766" s="260"/>
      <c r="E766" s="259"/>
      <c r="F766" s="260"/>
      <c r="G766" s="260"/>
      <c r="H766" s="260"/>
      <c r="I766" s="260"/>
      <c r="J766" s="260"/>
      <c r="K766" s="260"/>
      <c r="L766" s="260"/>
      <c r="M766" s="260"/>
      <c r="N766" s="260"/>
      <c r="O766" s="260"/>
      <c r="P766" s="260"/>
      <c r="Q766" s="260"/>
      <c r="R766" s="260"/>
      <c r="S766" s="260"/>
      <c r="T766" s="260"/>
      <c r="U766" s="260"/>
      <c r="V766" s="260"/>
      <c r="W766" s="260"/>
      <c r="X766" s="260"/>
      <c r="Y766" s="260"/>
      <c r="Z766" s="260"/>
    </row>
    <row r="767" spans="1:26" ht="15.75">
      <c r="A767" s="260"/>
      <c r="B767" s="260"/>
      <c r="C767" s="260"/>
      <c r="D767" s="260"/>
      <c r="E767" s="259"/>
      <c r="F767" s="260"/>
      <c r="G767" s="260"/>
      <c r="H767" s="260"/>
      <c r="I767" s="260"/>
      <c r="J767" s="260"/>
      <c r="K767" s="260"/>
      <c r="L767" s="260"/>
      <c r="M767" s="260"/>
      <c r="N767" s="260"/>
      <c r="O767" s="260"/>
      <c r="P767" s="260"/>
      <c r="Q767" s="260"/>
      <c r="R767" s="260"/>
      <c r="S767" s="260"/>
      <c r="T767" s="260"/>
      <c r="U767" s="260"/>
      <c r="V767" s="260"/>
      <c r="W767" s="260"/>
      <c r="X767" s="260"/>
      <c r="Y767" s="260"/>
      <c r="Z767" s="260"/>
    </row>
    <row r="768" spans="1:26" ht="15.75">
      <c r="A768" s="260"/>
      <c r="B768" s="260"/>
      <c r="C768" s="260"/>
      <c r="D768" s="260"/>
      <c r="E768" s="259"/>
      <c r="F768" s="260"/>
      <c r="G768" s="260"/>
      <c r="H768" s="260"/>
      <c r="I768" s="260"/>
      <c r="J768" s="260"/>
      <c r="K768" s="260"/>
      <c r="L768" s="260"/>
      <c r="M768" s="260"/>
      <c r="N768" s="260"/>
      <c r="O768" s="260"/>
      <c r="P768" s="260"/>
      <c r="Q768" s="260"/>
      <c r="R768" s="260"/>
      <c r="S768" s="260"/>
      <c r="T768" s="260"/>
      <c r="U768" s="260"/>
      <c r="V768" s="260"/>
      <c r="W768" s="260"/>
      <c r="X768" s="260"/>
      <c r="Y768" s="260"/>
      <c r="Z768" s="260"/>
    </row>
    <row r="769" spans="1:26" ht="15.75">
      <c r="A769" s="260"/>
      <c r="B769" s="260"/>
      <c r="C769" s="260"/>
      <c r="D769" s="260"/>
      <c r="E769" s="259"/>
      <c r="F769" s="260"/>
      <c r="G769" s="260"/>
      <c r="H769" s="260"/>
      <c r="I769" s="260"/>
      <c r="J769" s="260"/>
      <c r="K769" s="260"/>
      <c r="L769" s="260"/>
      <c r="M769" s="260"/>
      <c r="N769" s="260"/>
      <c r="O769" s="260"/>
      <c r="P769" s="260"/>
      <c r="Q769" s="260"/>
      <c r="R769" s="260"/>
      <c r="S769" s="260"/>
      <c r="T769" s="260"/>
      <c r="U769" s="260"/>
      <c r="V769" s="260"/>
      <c r="W769" s="260"/>
      <c r="X769" s="260"/>
      <c r="Y769" s="260"/>
      <c r="Z769" s="260"/>
    </row>
    <row r="770" spans="1:26" ht="15.75">
      <c r="A770" s="260"/>
      <c r="B770" s="260"/>
      <c r="C770" s="260"/>
      <c r="D770" s="260"/>
      <c r="E770" s="259"/>
      <c r="F770" s="260"/>
      <c r="G770" s="260"/>
      <c r="H770" s="260"/>
      <c r="I770" s="260"/>
      <c r="J770" s="260"/>
      <c r="K770" s="260"/>
      <c r="L770" s="260"/>
      <c r="M770" s="260"/>
      <c r="N770" s="260"/>
      <c r="O770" s="260"/>
      <c r="P770" s="260"/>
      <c r="Q770" s="260"/>
      <c r="R770" s="260"/>
      <c r="S770" s="260"/>
      <c r="T770" s="260"/>
      <c r="U770" s="260"/>
      <c r="V770" s="260"/>
      <c r="W770" s="260"/>
      <c r="X770" s="260"/>
      <c r="Y770" s="260"/>
      <c r="Z770" s="260"/>
    </row>
    <row r="771" spans="1:26" ht="15.75">
      <c r="A771" s="260"/>
      <c r="B771" s="260"/>
      <c r="C771" s="260"/>
      <c r="D771" s="260"/>
      <c r="E771" s="259"/>
      <c r="F771" s="260"/>
      <c r="G771" s="260"/>
      <c r="H771" s="260"/>
      <c r="I771" s="260"/>
      <c r="J771" s="260"/>
      <c r="K771" s="260"/>
      <c r="L771" s="260"/>
      <c r="M771" s="260"/>
      <c r="N771" s="260"/>
      <c r="O771" s="260"/>
      <c r="P771" s="260"/>
      <c r="Q771" s="260"/>
      <c r="R771" s="260"/>
      <c r="S771" s="260"/>
      <c r="T771" s="260"/>
      <c r="U771" s="260"/>
      <c r="V771" s="260"/>
      <c r="W771" s="260"/>
      <c r="X771" s="260"/>
      <c r="Y771" s="260"/>
      <c r="Z771" s="260"/>
    </row>
    <row r="772" spans="1:26" ht="15.75">
      <c r="A772" s="260"/>
      <c r="B772" s="260"/>
      <c r="C772" s="260"/>
      <c r="D772" s="260"/>
      <c r="E772" s="259"/>
      <c r="F772" s="260"/>
      <c r="G772" s="260"/>
      <c r="H772" s="260"/>
      <c r="I772" s="260"/>
      <c r="J772" s="260"/>
      <c r="K772" s="260"/>
      <c r="L772" s="260"/>
      <c r="M772" s="260"/>
      <c r="N772" s="260"/>
      <c r="O772" s="260"/>
      <c r="P772" s="260"/>
      <c r="Q772" s="260"/>
      <c r="R772" s="260"/>
      <c r="S772" s="260"/>
      <c r="T772" s="260"/>
      <c r="U772" s="260"/>
      <c r="V772" s="260"/>
      <c r="W772" s="260"/>
      <c r="X772" s="260"/>
      <c r="Y772" s="260"/>
      <c r="Z772" s="260"/>
    </row>
    <row r="773" spans="1:26" ht="15.75">
      <c r="A773" s="260"/>
      <c r="B773" s="260"/>
      <c r="C773" s="260"/>
      <c r="D773" s="260"/>
      <c r="E773" s="259"/>
      <c r="F773" s="260"/>
      <c r="G773" s="260"/>
      <c r="H773" s="260"/>
      <c r="I773" s="260"/>
      <c r="J773" s="260"/>
      <c r="K773" s="260"/>
      <c r="L773" s="260"/>
      <c r="M773" s="260"/>
      <c r="N773" s="260"/>
      <c r="O773" s="260"/>
      <c r="P773" s="260"/>
      <c r="Q773" s="260"/>
      <c r="R773" s="260"/>
      <c r="S773" s="260"/>
      <c r="T773" s="260"/>
      <c r="U773" s="260"/>
      <c r="V773" s="260"/>
      <c r="W773" s="260"/>
      <c r="X773" s="260"/>
      <c r="Y773" s="260"/>
      <c r="Z773" s="260"/>
    </row>
    <row r="774" spans="1:26" ht="15.75">
      <c r="A774" s="260"/>
      <c r="B774" s="260"/>
      <c r="C774" s="260"/>
      <c r="D774" s="260"/>
      <c r="E774" s="259"/>
      <c r="F774" s="260"/>
      <c r="G774" s="260"/>
      <c r="H774" s="260"/>
      <c r="I774" s="260"/>
      <c r="J774" s="260"/>
      <c r="K774" s="260"/>
      <c r="L774" s="260"/>
      <c r="M774" s="260"/>
      <c r="N774" s="260"/>
      <c r="O774" s="260"/>
      <c r="P774" s="260"/>
      <c r="Q774" s="260"/>
      <c r="R774" s="260"/>
      <c r="S774" s="260"/>
      <c r="T774" s="260"/>
      <c r="U774" s="260"/>
      <c r="V774" s="260"/>
      <c r="W774" s="260"/>
      <c r="X774" s="260"/>
      <c r="Y774" s="260"/>
      <c r="Z774" s="260"/>
    </row>
    <row r="775" spans="1:26" ht="15.75">
      <c r="A775" s="260"/>
      <c r="B775" s="260"/>
      <c r="C775" s="260"/>
      <c r="D775" s="260"/>
      <c r="E775" s="259"/>
      <c r="F775" s="260"/>
      <c r="G775" s="260"/>
      <c r="H775" s="260"/>
      <c r="I775" s="260"/>
      <c r="J775" s="260"/>
      <c r="K775" s="260"/>
      <c r="L775" s="260"/>
      <c r="M775" s="260"/>
      <c r="N775" s="260"/>
      <c r="O775" s="260"/>
      <c r="P775" s="260"/>
      <c r="Q775" s="260"/>
      <c r="R775" s="260"/>
      <c r="S775" s="260"/>
      <c r="T775" s="260"/>
      <c r="U775" s="260"/>
      <c r="V775" s="260"/>
      <c r="W775" s="260"/>
      <c r="X775" s="260"/>
      <c r="Y775" s="260"/>
      <c r="Z775" s="260"/>
    </row>
    <row r="776" spans="1:26" ht="15.75">
      <c r="A776" s="260"/>
      <c r="B776" s="260"/>
      <c r="C776" s="260"/>
      <c r="D776" s="260"/>
      <c r="E776" s="259"/>
      <c r="F776" s="260"/>
      <c r="G776" s="260"/>
      <c r="H776" s="260"/>
      <c r="I776" s="260"/>
      <c r="J776" s="260"/>
      <c r="K776" s="260"/>
      <c r="L776" s="260"/>
      <c r="M776" s="260"/>
      <c r="N776" s="260"/>
      <c r="O776" s="260"/>
      <c r="P776" s="260"/>
      <c r="Q776" s="260"/>
      <c r="R776" s="260"/>
      <c r="S776" s="260"/>
      <c r="T776" s="260"/>
      <c r="U776" s="260"/>
      <c r="V776" s="260"/>
      <c r="W776" s="260"/>
      <c r="X776" s="260"/>
      <c r="Y776" s="260"/>
      <c r="Z776" s="260"/>
    </row>
    <row r="777" spans="1:26" ht="15.75">
      <c r="A777" s="260"/>
      <c r="B777" s="260"/>
      <c r="C777" s="260"/>
      <c r="D777" s="260"/>
      <c r="E777" s="259"/>
      <c r="F777" s="260"/>
      <c r="G777" s="260"/>
      <c r="H777" s="260"/>
      <c r="I777" s="260"/>
      <c r="J777" s="260"/>
      <c r="K777" s="260"/>
      <c r="L777" s="260"/>
      <c r="M777" s="260"/>
      <c r="N777" s="260"/>
      <c r="O777" s="260"/>
      <c r="P777" s="260"/>
      <c r="Q777" s="260"/>
      <c r="R777" s="260"/>
      <c r="S777" s="260"/>
      <c r="T777" s="260"/>
      <c r="U777" s="260"/>
      <c r="V777" s="260"/>
      <c r="W777" s="260"/>
      <c r="X777" s="260"/>
      <c r="Y777" s="260"/>
      <c r="Z777" s="260"/>
    </row>
    <row r="778" spans="1:26" ht="15.75">
      <c r="A778" s="260"/>
      <c r="B778" s="260"/>
      <c r="C778" s="260"/>
      <c r="D778" s="260"/>
      <c r="E778" s="259"/>
      <c r="F778" s="260"/>
      <c r="G778" s="260"/>
      <c r="H778" s="260"/>
      <c r="I778" s="260"/>
      <c r="J778" s="260"/>
      <c r="K778" s="260"/>
      <c r="L778" s="260"/>
      <c r="M778" s="260"/>
      <c r="N778" s="260"/>
      <c r="O778" s="260"/>
      <c r="P778" s="260"/>
      <c r="Q778" s="260"/>
      <c r="R778" s="260"/>
      <c r="S778" s="260"/>
      <c r="T778" s="260"/>
      <c r="U778" s="260"/>
      <c r="V778" s="260"/>
      <c r="W778" s="260"/>
      <c r="X778" s="260"/>
      <c r="Y778" s="260"/>
      <c r="Z778" s="260"/>
    </row>
    <row r="779" spans="1:26" ht="15.75">
      <c r="A779" s="260"/>
      <c r="B779" s="260"/>
      <c r="C779" s="260"/>
      <c r="D779" s="260"/>
      <c r="E779" s="259"/>
      <c r="F779" s="260"/>
      <c r="G779" s="260"/>
      <c r="H779" s="260"/>
      <c r="I779" s="260"/>
      <c r="J779" s="260"/>
      <c r="K779" s="260"/>
      <c r="L779" s="260"/>
      <c r="M779" s="260"/>
      <c r="N779" s="260"/>
      <c r="O779" s="260"/>
      <c r="P779" s="260"/>
      <c r="Q779" s="260"/>
      <c r="R779" s="260"/>
      <c r="S779" s="260"/>
      <c r="T779" s="260"/>
      <c r="U779" s="260"/>
      <c r="V779" s="260"/>
      <c r="W779" s="260"/>
      <c r="X779" s="260"/>
      <c r="Y779" s="260"/>
      <c r="Z779" s="260"/>
    </row>
    <row r="780" spans="1:26" ht="15.75">
      <c r="A780" s="260"/>
      <c r="B780" s="260"/>
      <c r="C780" s="260"/>
      <c r="D780" s="260"/>
      <c r="E780" s="259"/>
      <c r="F780" s="260"/>
      <c r="G780" s="260"/>
      <c r="H780" s="260"/>
      <c r="I780" s="260"/>
      <c r="J780" s="260"/>
      <c r="K780" s="260"/>
      <c r="L780" s="260"/>
      <c r="M780" s="260"/>
      <c r="N780" s="260"/>
      <c r="O780" s="260"/>
      <c r="P780" s="260"/>
      <c r="Q780" s="260"/>
      <c r="R780" s="260"/>
      <c r="S780" s="260"/>
      <c r="T780" s="260"/>
      <c r="U780" s="260"/>
      <c r="V780" s="260"/>
      <c r="W780" s="260"/>
      <c r="X780" s="260"/>
      <c r="Y780" s="260"/>
      <c r="Z780" s="260"/>
    </row>
    <row r="781" spans="1:26" ht="15.75">
      <c r="A781" s="260"/>
      <c r="B781" s="260"/>
      <c r="C781" s="260"/>
      <c r="D781" s="260"/>
      <c r="E781" s="259"/>
      <c r="F781" s="260"/>
      <c r="G781" s="260"/>
      <c r="H781" s="260"/>
      <c r="I781" s="260"/>
      <c r="J781" s="260"/>
      <c r="K781" s="260"/>
      <c r="L781" s="260"/>
      <c r="M781" s="260"/>
      <c r="N781" s="260"/>
      <c r="O781" s="260"/>
      <c r="P781" s="260"/>
      <c r="Q781" s="260"/>
      <c r="R781" s="260"/>
      <c r="S781" s="260"/>
      <c r="T781" s="260"/>
      <c r="U781" s="260"/>
      <c r="V781" s="260"/>
      <c r="W781" s="260"/>
      <c r="X781" s="260"/>
      <c r="Y781" s="260"/>
      <c r="Z781" s="260"/>
    </row>
    <row r="782" spans="1:26" ht="15.75">
      <c r="A782" s="260"/>
      <c r="B782" s="260"/>
      <c r="C782" s="260"/>
      <c r="D782" s="260"/>
      <c r="E782" s="259"/>
      <c r="F782" s="260"/>
      <c r="G782" s="260"/>
      <c r="H782" s="260"/>
      <c r="I782" s="260"/>
      <c r="J782" s="260"/>
      <c r="K782" s="260"/>
      <c r="L782" s="260"/>
      <c r="M782" s="260"/>
      <c r="N782" s="260"/>
      <c r="O782" s="260"/>
      <c r="P782" s="260"/>
      <c r="Q782" s="260"/>
      <c r="R782" s="260"/>
      <c r="S782" s="260"/>
      <c r="T782" s="260"/>
      <c r="U782" s="260"/>
      <c r="V782" s="260"/>
      <c r="W782" s="260"/>
      <c r="X782" s="260"/>
      <c r="Y782" s="260"/>
      <c r="Z782" s="260"/>
    </row>
    <row r="783" spans="1:26" ht="15.75">
      <c r="A783" s="260"/>
      <c r="B783" s="260"/>
      <c r="C783" s="260"/>
      <c r="D783" s="260"/>
      <c r="E783" s="259"/>
      <c r="F783" s="260"/>
      <c r="G783" s="260"/>
      <c r="H783" s="260"/>
      <c r="I783" s="260"/>
      <c r="J783" s="260"/>
      <c r="K783" s="260"/>
      <c r="L783" s="260"/>
      <c r="M783" s="260"/>
      <c r="N783" s="260"/>
      <c r="O783" s="260"/>
      <c r="P783" s="260"/>
      <c r="Q783" s="260"/>
      <c r="R783" s="260"/>
      <c r="S783" s="260"/>
      <c r="T783" s="260"/>
      <c r="U783" s="260"/>
      <c r="V783" s="260"/>
      <c r="W783" s="260"/>
      <c r="X783" s="260"/>
      <c r="Y783" s="260"/>
      <c r="Z783" s="260"/>
    </row>
    <row r="784" spans="1:26" ht="15.75">
      <c r="A784" s="260"/>
      <c r="B784" s="260"/>
      <c r="C784" s="260"/>
      <c r="D784" s="260"/>
      <c r="E784" s="259"/>
      <c r="F784" s="260"/>
      <c r="G784" s="260"/>
      <c r="H784" s="260"/>
      <c r="I784" s="260"/>
      <c r="J784" s="260"/>
      <c r="K784" s="260"/>
      <c r="L784" s="260"/>
      <c r="M784" s="260"/>
      <c r="N784" s="260"/>
      <c r="O784" s="260"/>
      <c r="P784" s="260"/>
      <c r="Q784" s="260"/>
      <c r="R784" s="260"/>
      <c r="S784" s="260"/>
      <c r="T784" s="260"/>
      <c r="U784" s="260"/>
      <c r="V784" s="260"/>
      <c r="W784" s="260"/>
      <c r="X784" s="260"/>
      <c r="Y784" s="260"/>
      <c r="Z784" s="260"/>
    </row>
    <row r="785" spans="1:26" ht="15.75">
      <c r="A785" s="260"/>
      <c r="B785" s="260"/>
      <c r="C785" s="260"/>
      <c r="D785" s="260"/>
      <c r="E785" s="259"/>
      <c r="F785" s="260"/>
      <c r="G785" s="260"/>
      <c r="H785" s="260"/>
      <c r="I785" s="260"/>
      <c r="J785" s="260"/>
      <c r="K785" s="260"/>
      <c r="L785" s="260"/>
      <c r="M785" s="260"/>
      <c r="N785" s="260"/>
      <c r="O785" s="260"/>
      <c r="P785" s="260"/>
      <c r="Q785" s="260"/>
      <c r="R785" s="260"/>
      <c r="S785" s="260"/>
      <c r="T785" s="260"/>
      <c r="U785" s="260"/>
      <c r="V785" s="260"/>
      <c r="W785" s="260"/>
      <c r="X785" s="260"/>
      <c r="Y785" s="260"/>
      <c r="Z785" s="260"/>
    </row>
    <row r="786" spans="1:26" ht="15.75">
      <c r="A786" s="260"/>
      <c r="B786" s="260"/>
      <c r="C786" s="260"/>
      <c r="D786" s="260"/>
      <c r="E786" s="259"/>
      <c r="F786" s="260"/>
      <c r="G786" s="260"/>
      <c r="H786" s="260"/>
      <c r="I786" s="260"/>
      <c r="J786" s="260"/>
      <c r="K786" s="260"/>
      <c r="L786" s="260"/>
      <c r="M786" s="260"/>
      <c r="N786" s="260"/>
      <c r="O786" s="260"/>
      <c r="P786" s="260"/>
      <c r="Q786" s="260"/>
      <c r="R786" s="260"/>
      <c r="S786" s="260"/>
      <c r="T786" s="260"/>
      <c r="U786" s="260"/>
      <c r="V786" s="260"/>
      <c r="W786" s="260"/>
      <c r="X786" s="260"/>
      <c r="Y786" s="260"/>
      <c r="Z786" s="260"/>
    </row>
    <row r="787" spans="1:26" ht="15.75">
      <c r="A787" s="260"/>
      <c r="B787" s="260"/>
      <c r="C787" s="260"/>
      <c r="D787" s="260"/>
      <c r="E787" s="259"/>
      <c r="F787" s="260"/>
      <c r="G787" s="260"/>
      <c r="H787" s="260"/>
      <c r="I787" s="260"/>
      <c r="J787" s="260"/>
      <c r="K787" s="260"/>
      <c r="L787" s="260"/>
      <c r="M787" s="260"/>
      <c r="N787" s="260"/>
      <c r="O787" s="260"/>
      <c r="P787" s="260"/>
      <c r="Q787" s="260"/>
      <c r="R787" s="260"/>
      <c r="S787" s="260"/>
      <c r="T787" s="260"/>
      <c r="U787" s="260"/>
      <c r="V787" s="260"/>
      <c r="W787" s="260"/>
      <c r="X787" s="260"/>
      <c r="Y787" s="260"/>
      <c r="Z787" s="260"/>
    </row>
    <row r="788" spans="1:26" ht="15.75">
      <c r="A788" s="260"/>
      <c r="B788" s="260"/>
      <c r="C788" s="260"/>
      <c r="D788" s="260"/>
      <c r="E788" s="259"/>
      <c r="F788" s="260"/>
      <c r="G788" s="260"/>
      <c r="H788" s="260"/>
      <c r="I788" s="260"/>
      <c r="J788" s="260"/>
      <c r="K788" s="260"/>
      <c r="L788" s="260"/>
      <c r="M788" s="260"/>
      <c r="N788" s="260"/>
      <c r="O788" s="260"/>
      <c r="P788" s="260"/>
      <c r="Q788" s="260"/>
      <c r="R788" s="260"/>
      <c r="S788" s="260"/>
      <c r="T788" s="260"/>
      <c r="U788" s="260"/>
      <c r="V788" s="260"/>
      <c r="W788" s="260"/>
      <c r="X788" s="260"/>
      <c r="Y788" s="260"/>
      <c r="Z788" s="260"/>
    </row>
    <row r="789" spans="1:26" ht="15.75">
      <c r="A789" s="260"/>
      <c r="B789" s="260"/>
      <c r="C789" s="260"/>
      <c r="D789" s="260"/>
      <c r="E789" s="259"/>
      <c r="F789" s="260"/>
      <c r="G789" s="260"/>
      <c r="H789" s="260"/>
      <c r="I789" s="260"/>
      <c r="J789" s="260"/>
      <c r="K789" s="260"/>
      <c r="L789" s="260"/>
      <c r="M789" s="260"/>
      <c r="N789" s="260"/>
      <c r="O789" s="260"/>
      <c r="P789" s="260"/>
      <c r="Q789" s="260"/>
      <c r="R789" s="260"/>
      <c r="S789" s="260"/>
      <c r="T789" s="260"/>
      <c r="U789" s="260"/>
      <c r="V789" s="260"/>
      <c r="W789" s="260"/>
      <c r="X789" s="260"/>
      <c r="Y789" s="260"/>
      <c r="Z789" s="260"/>
    </row>
    <row r="790" spans="1:26" ht="15.75">
      <c r="A790" s="260"/>
      <c r="B790" s="260"/>
      <c r="C790" s="260"/>
      <c r="D790" s="260"/>
      <c r="E790" s="259"/>
      <c r="F790" s="260"/>
      <c r="G790" s="260"/>
      <c r="H790" s="260"/>
      <c r="I790" s="260"/>
      <c r="J790" s="260"/>
      <c r="K790" s="260"/>
      <c r="L790" s="260"/>
      <c r="M790" s="260"/>
      <c r="N790" s="260"/>
      <c r="O790" s="260"/>
      <c r="P790" s="260"/>
      <c r="Q790" s="260"/>
      <c r="R790" s="260"/>
      <c r="S790" s="260"/>
      <c r="T790" s="260"/>
      <c r="U790" s="260"/>
      <c r="V790" s="260"/>
      <c r="W790" s="260"/>
      <c r="X790" s="260"/>
      <c r="Y790" s="260"/>
      <c r="Z790" s="260"/>
    </row>
    <row r="791" spans="1:26" ht="15.75">
      <c r="A791" s="260"/>
      <c r="B791" s="260"/>
      <c r="C791" s="260"/>
      <c r="D791" s="260"/>
      <c r="E791" s="259"/>
      <c r="F791" s="260"/>
      <c r="G791" s="260"/>
      <c r="H791" s="260"/>
      <c r="I791" s="260"/>
      <c r="J791" s="260"/>
      <c r="K791" s="260"/>
      <c r="L791" s="260"/>
      <c r="M791" s="260"/>
      <c r="N791" s="260"/>
      <c r="O791" s="260"/>
      <c r="P791" s="260"/>
      <c r="Q791" s="260"/>
      <c r="R791" s="260"/>
      <c r="S791" s="260"/>
      <c r="T791" s="260"/>
      <c r="U791" s="260"/>
      <c r="V791" s="260"/>
      <c r="W791" s="260"/>
      <c r="X791" s="260"/>
      <c r="Y791" s="260"/>
      <c r="Z791" s="260"/>
    </row>
    <row r="792" spans="1:26" ht="15.75">
      <c r="A792" s="260"/>
      <c r="B792" s="260"/>
      <c r="C792" s="260"/>
      <c r="D792" s="260"/>
      <c r="E792" s="259"/>
      <c r="F792" s="260"/>
      <c r="G792" s="260"/>
      <c r="H792" s="260"/>
      <c r="I792" s="260"/>
      <c r="J792" s="260"/>
      <c r="K792" s="260"/>
      <c r="L792" s="260"/>
      <c r="M792" s="260"/>
      <c r="N792" s="260"/>
      <c r="O792" s="260"/>
      <c r="P792" s="260"/>
      <c r="Q792" s="260"/>
      <c r="R792" s="260"/>
      <c r="S792" s="260"/>
      <c r="T792" s="260"/>
      <c r="U792" s="260"/>
      <c r="V792" s="260"/>
      <c r="W792" s="260"/>
      <c r="X792" s="260"/>
      <c r="Y792" s="260"/>
      <c r="Z792" s="260"/>
    </row>
    <row r="793" spans="1:26" ht="15.75">
      <c r="A793" s="260"/>
      <c r="B793" s="260"/>
      <c r="C793" s="260"/>
      <c r="D793" s="260"/>
      <c r="E793" s="259"/>
      <c r="F793" s="260"/>
      <c r="G793" s="260"/>
      <c r="H793" s="260"/>
      <c r="I793" s="260"/>
      <c r="J793" s="260"/>
      <c r="K793" s="260"/>
      <c r="L793" s="260"/>
      <c r="M793" s="260"/>
      <c r="N793" s="260"/>
      <c r="O793" s="260"/>
      <c r="P793" s="260"/>
      <c r="Q793" s="260"/>
      <c r="R793" s="260"/>
      <c r="S793" s="260"/>
      <c r="T793" s="260"/>
      <c r="U793" s="260"/>
      <c r="V793" s="260"/>
      <c r="W793" s="260"/>
      <c r="X793" s="260"/>
      <c r="Y793" s="260"/>
      <c r="Z793" s="260"/>
    </row>
    <row r="794" spans="1:26" ht="15.75">
      <c r="A794" s="260"/>
      <c r="B794" s="260"/>
      <c r="C794" s="260"/>
      <c r="D794" s="260"/>
      <c r="E794" s="259"/>
      <c r="F794" s="260"/>
      <c r="G794" s="260"/>
      <c r="H794" s="260"/>
      <c r="I794" s="260"/>
      <c r="J794" s="260"/>
      <c r="K794" s="260"/>
      <c r="L794" s="260"/>
      <c r="M794" s="260"/>
      <c r="N794" s="260"/>
      <c r="O794" s="260"/>
      <c r="P794" s="260"/>
      <c r="Q794" s="260"/>
      <c r="R794" s="260"/>
      <c r="S794" s="260"/>
      <c r="T794" s="260"/>
      <c r="U794" s="260"/>
      <c r="V794" s="260"/>
      <c r="W794" s="260"/>
      <c r="X794" s="260"/>
      <c r="Y794" s="260"/>
      <c r="Z794" s="260"/>
    </row>
    <row r="795" spans="1:26" ht="15.75">
      <c r="A795" s="260"/>
      <c r="B795" s="260"/>
      <c r="C795" s="260"/>
      <c r="D795" s="260"/>
      <c r="E795" s="259"/>
      <c r="F795" s="260"/>
      <c r="G795" s="260"/>
      <c r="H795" s="260"/>
      <c r="I795" s="260"/>
      <c r="J795" s="260"/>
      <c r="K795" s="260"/>
      <c r="L795" s="260"/>
      <c r="M795" s="260"/>
      <c r="N795" s="260"/>
      <c r="O795" s="260"/>
      <c r="P795" s="260"/>
      <c r="Q795" s="260"/>
      <c r="R795" s="260"/>
      <c r="S795" s="260"/>
      <c r="T795" s="260"/>
      <c r="U795" s="260"/>
      <c r="V795" s="260"/>
      <c r="W795" s="260"/>
      <c r="X795" s="260"/>
      <c r="Y795" s="260"/>
      <c r="Z795" s="260"/>
    </row>
    <row r="796" spans="1:26" ht="15.75">
      <c r="A796" s="260"/>
      <c r="B796" s="260"/>
      <c r="C796" s="260"/>
      <c r="D796" s="260"/>
      <c r="E796" s="259"/>
      <c r="F796" s="260"/>
      <c r="G796" s="260"/>
      <c r="H796" s="260"/>
      <c r="I796" s="260"/>
      <c r="J796" s="260"/>
      <c r="K796" s="260"/>
      <c r="L796" s="260"/>
      <c r="M796" s="260"/>
      <c r="N796" s="260"/>
      <c r="O796" s="260"/>
      <c r="P796" s="260"/>
      <c r="Q796" s="260"/>
      <c r="R796" s="260"/>
      <c r="S796" s="260"/>
      <c r="T796" s="260"/>
      <c r="U796" s="260"/>
      <c r="V796" s="260"/>
      <c r="W796" s="260"/>
      <c r="X796" s="260"/>
      <c r="Y796" s="260"/>
      <c r="Z796" s="260"/>
    </row>
    <row r="797" spans="1:26" ht="15.75">
      <c r="A797" s="260"/>
      <c r="B797" s="260"/>
      <c r="C797" s="260"/>
      <c r="D797" s="260"/>
      <c r="E797" s="259"/>
      <c r="F797" s="260"/>
      <c r="G797" s="260"/>
      <c r="H797" s="260"/>
      <c r="I797" s="260"/>
      <c r="J797" s="260"/>
      <c r="K797" s="260"/>
      <c r="L797" s="260"/>
      <c r="M797" s="260"/>
      <c r="N797" s="260"/>
      <c r="O797" s="260"/>
      <c r="P797" s="260"/>
      <c r="Q797" s="260"/>
      <c r="R797" s="260"/>
      <c r="S797" s="260"/>
      <c r="T797" s="260"/>
      <c r="U797" s="260"/>
      <c r="V797" s="260"/>
      <c r="W797" s="260"/>
      <c r="X797" s="260"/>
      <c r="Y797" s="260"/>
      <c r="Z797" s="260"/>
    </row>
    <row r="798" spans="1:26" ht="15.75">
      <c r="A798" s="260"/>
      <c r="B798" s="260"/>
      <c r="C798" s="260"/>
      <c r="D798" s="260"/>
      <c r="E798" s="259"/>
      <c r="F798" s="260"/>
      <c r="G798" s="260"/>
      <c r="H798" s="260"/>
      <c r="I798" s="260"/>
      <c r="J798" s="260"/>
      <c r="K798" s="260"/>
      <c r="L798" s="260"/>
      <c r="M798" s="260"/>
      <c r="N798" s="260"/>
      <c r="O798" s="260"/>
      <c r="P798" s="260"/>
      <c r="Q798" s="260"/>
      <c r="R798" s="260"/>
      <c r="S798" s="260"/>
      <c r="T798" s="260"/>
      <c r="U798" s="260"/>
      <c r="V798" s="260"/>
      <c r="W798" s="260"/>
      <c r="X798" s="260"/>
      <c r="Y798" s="260"/>
      <c r="Z798" s="260"/>
    </row>
    <row r="799" spans="1:26" ht="15.75">
      <c r="A799" s="260"/>
      <c r="B799" s="260"/>
      <c r="C799" s="260"/>
      <c r="D799" s="260"/>
      <c r="E799" s="259"/>
      <c r="F799" s="260"/>
      <c r="G799" s="260"/>
      <c r="H799" s="260"/>
      <c r="I799" s="260"/>
      <c r="J799" s="260"/>
      <c r="K799" s="260"/>
      <c r="L799" s="260"/>
      <c r="M799" s="260"/>
      <c r="N799" s="260"/>
      <c r="O799" s="260"/>
      <c r="P799" s="260"/>
      <c r="Q799" s="260"/>
      <c r="R799" s="260"/>
      <c r="S799" s="260"/>
      <c r="T799" s="260"/>
      <c r="U799" s="260"/>
      <c r="V799" s="260"/>
      <c r="W799" s="260"/>
      <c r="X799" s="260"/>
      <c r="Y799" s="260"/>
      <c r="Z799" s="260"/>
    </row>
    <row r="800" spans="1:26" ht="15.75">
      <c r="A800" s="260"/>
      <c r="B800" s="260"/>
      <c r="C800" s="260"/>
      <c r="D800" s="260"/>
      <c r="E800" s="259"/>
      <c r="F800" s="260"/>
      <c r="G800" s="260"/>
      <c r="H800" s="260"/>
      <c r="I800" s="260"/>
      <c r="J800" s="260"/>
      <c r="K800" s="260"/>
      <c r="L800" s="260"/>
      <c r="M800" s="260"/>
      <c r="N800" s="260"/>
      <c r="O800" s="260"/>
      <c r="P800" s="260"/>
      <c r="Q800" s="260"/>
      <c r="R800" s="260"/>
      <c r="S800" s="260"/>
      <c r="T800" s="260"/>
      <c r="U800" s="260"/>
      <c r="V800" s="260"/>
      <c r="W800" s="260"/>
      <c r="X800" s="260"/>
      <c r="Y800" s="260"/>
      <c r="Z800" s="260"/>
    </row>
    <row r="801" spans="1:26" ht="15.75">
      <c r="A801" s="260"/>
      <c r="B801" s="260"/>
      <c r="C801" s="260"/>
      <c r="D801" s="260"/>
      <c r="E801" s="259"/>
      <c r="F801" s="260"/>
      <c r="G801" s="260"/>
      <c r="H801" s="260"/>
      <c r="I801" s="260"/>
      <c r="J801" s="260"/>
      <c r="K801" s="260"/>
      <c r="L801" s="260"/>
      <c r="M801" s="260"/>
      <c r="N801" s="260"/>
      <c r="O801" s="260"/>
      <c r="P801" s="260"/>
      <c r="Q801" s="260"/>
      <c r="R801" s="260"/>
      <c r="S801" s="260"/>
      <c r="T801" s="260"/>
      <c r="U801" s="260"/>
      <c r="V801" s="260"/>
      <c r="W801" s="260"/>
      <c r="X801" s="260"/>
      <c r="Y801" s="260"/>
      <c r="Z801" s="260"/>
    </row>
    <row r="802" spans="1:26" ht="15.75">
      <c r="A802" s="260"/>
      <c r="B802" s="260"/>
      <c r="C802" s="260"/>
      <c r="D802" s="260"/>
      <c r="E802" s="259"/>
      <c r="F802" s="260"/>
      <c r="G802" s="260"/>
      <c r="H802" s="260"/>
      <c r="I802" s="260"/>
      <c r="J802" s="260"/>
      <c r="K802" s="260"/>
      <c r="L802" s="260"/>
      <c r="M802" s="260"/>
      <c r="N802" s="260"/>
      <c r="O802" s="260"/>
      <c r="P802" s="260"/>
      <c r="Q802" s="260"/>
      <c r="R802" s="260"/>
      <c r="S802" s="260"/>
      <c r="T802" s="260"/>
      <c r="U802" s="260"/>
      <c r="V802" s="260"/>
      <c r="W802" s="260"/>
      <c r="X802" s="260"/>
      <c r="Y802" s="260"/>
      <c r="Z802" s="260"/>
    </row>
    <row r="803" spans="1:26" ht="15.75">
      <c r="A803" s="260"/>
      <c r="B803" s="260"/>
      <c r="C803" s="260"/>
      <c r="D803" s="260"/>
      <c r="E803" s="259"/>
      <c r="F803" s="260"/>
      <c r="G803" s="260"/>
      <c r="H803" s="260"/>
      <c r="I803" s="260"/>
      <c r="J803" s="260"/>
      <c r="K803" s="260"/>
      <c r="L803" s="260"/>
      <c r="M803" s="260"/>
      <c r="N803" s="260"/>
      <c r="O803" s="260"/>
      <c r="P803" s="260"/>
      <c r="Q803" s="260"/>
      <c r="R803" s="260"/>
      <c r="S803" s="260"/>
      <c r="T803" s="260"/>
      <c r="U803" s="260"/>
      <c r="V803" s="260"/>
      <c r="W803" s="260"/>
      <c r="X803" s="260"/>
      <c r="Y803" s="260"/>
      <c r="Z803" s="260"/>
    </row>
    <row r="804" spans="1:26" ht="15.75">
      <c r="A804" s="260"/>
      <c r="B804" s="260"/>
      <c r="C804" s="260"/>
      <c r="D804" s="260"/>
      <c r="E804" s="259"/>
      <c r="F804" s="260"/>
      <c r="G804" s="260"/>
      <c r="H804" s="260"/>
      <c r="I804" s="260"/>
      <c r="J804" s="260"/>
      <c r="K804" s="260"/>
      <c r="L804" s="260"/>
      <c r="M804" s="260"/>
      <c r="N804" s="260"/>
      <c r="O804" s="260"/>
      <c r="P804" s="260"/>
      <c r="Q804" s="260"/>
      <c r="R804" s="260"/>
      <c r="S804" s="260"/>
      <c r="T804" s="260"/>
      <c r="U804" s="260"/>
      <c r="V804" s="260"/>
      <c r="W804" s="260"/>
      <c r="X804" s="260"/>
      <c r="Y804" s="260"/>
      <c r="Z804" s="260"/>
    </row>
    <row r="805" spans="1:26" ht="15.75">
      <c r="A805" s="260"/>
      <c r="B805" s="260"/>
      <c r="C805" s="260"/>
      <c r="D805" s="260"/>
      <c r="E805" s="259"/>
      <c r="F805" s="260"/>
      <c r="G805" s="260"/>
      <c r="H805" s="260"/>
      <c r="I805" s="260"/>
      <c r="J805" s="260"/>
      <c r="K805" s="260"/>
      <c r="L805" s="260"/>
      <c r="M805" s="260"/>
      <c r="N805" s="260"/>
      <c r="O805" s="260"/>
      <c r="P805" s="260"/>
      <c r="Q805" s="260"/>
      <c r="R805" s="260"/>
      <c r="S805" s="260"/>
      <c r="T805" s="260"/>
      <c r="U805" s="260"/>
      <c r="V805" s="260"/>
      <c r="W805" s="260"/>
      <c r="X805" s="260"/>
      <c r="Y805" s="260"/>
      <c r="Z805" s="260"/>
    </row>
    <row r="806" spans="1:26" ht="15.75">
      <c r="A806" s="260"/>
      <c r="B806" s="260"/>
      <c r="C806" s="260"/>
      <c r="D806" s="260"/>
      <c r="E806" s="259"/>
      <c r="F806" s="260"/>
      <c r="G806" s="260"/>
      <c r="H806" s="260"/>
      <c r="I806" s="260"/>
      <c r="J806" s="260"/>
      <c r="K806" s="260"/>
      <c r="L806" s="260"/>
      <c r="M806" s="260"/>
      <c r="N806" s="260"/>
      <c r="O806" s="260"/>
      <c r="P806" s="260"/>
      <c r="Q806" s="260"/>
      <c r="R806" s="260"/>
      <c r="S806" s="260"/>
      <c r="T806" s="260"/>
      <c r="U806" s="260"/>
      <c r="V806" s="260"/>
      <c r="W806" s="260"/>
      <c r="X806" s="260"/>
      <c r="Y806" s="260"/>
      <c r="Z806" s="260"/>
    </row>
    <row r="807" spans="1:26" ht="15.75">
      <c r="A807" s="260"/>
      <c r="B807" s="260"/>
      <c r="C807" s="260"/>
      <c r="D807" s="260"/>
      <c r="E807" s="259"/>
      <c r="F807" s="260"/>
      <c r="G807" s="260"/>
      <c r="H807" s="260"/>
      <c r="I807" s="260"/>
      <c r="J807" s="260"/>
      <c r="K807" s="260"/>
      <c r="L807" s="260"/>
      <c r="M807" s="260"/>
      <c r="N807" s="260"/>
      <c r="O807" s="260"/>
      <c r="P807" s="260"/>
      <c r="Q807" s="260"/>
      <c r="R807" s="260"/>
      <c r="S807" s="260"/>
      <c r="T807" s="260"/>
      <c r="U807" s="260"/>
      <c r="V807" s="260"/>
      <c r="W807" s="260"/>
      <c r="X807" s="260"/>
      <c r="Y807" s="260"/>
      <c r="Z807" s="260"/>
    </row>
    <row r="808" spans="1:26" ht="15.75">
      <c r="A808" s="260"/>
      <c r="B808" s="260"/>
      <c r="C808" s="260"/>
      <c r="D808" s="260"/>
      <c r="E808" s="259"/>
      <c r="F808" s="260"/>
      <c r="G808" s="260"/>
      <c r="H808" s="260"/>
      <c r="I808" s="260"/>
      <c r="J808" s="260"/>
      <c r="K808" s="260"/>
      <c r="L808" s="260"/>
      <c r="M808" s="260"/>
      <c r="N808" s="260"/>
      <c r="O808" s="260"/>
      <c r="P808" s="260"/>
      <c r="Q808" s="260"/>
      <c r="R808" s="260"/>
      <c r="S808" s="260"/>
      <c r="T808" s="260"/>
      <c r="U808" s="260"/>
      <c r="V808" s="260"/>
      <c r="W808" s="260"/>
      <c r="X808" s="260"/>
      <c r="Y808" s="260"/>
      <c r="Z808" s="260"/>
    </row>
    <row r="809" spans="1:26" ht="15.75">
      <c r="A809" s="260"/>
      <c r="B809" s="260"/>
      <c r="C809" s="260"/>
      <c r="D809" s="260"/>
      <c r="E809" s="259"/>
      <c r="F809" s="260"/>
      <c r="G809" s="260"/>
      <c r="H809" s="260"/>
      <c r="I809" s="260"/>
      <c r="J809" s="260"/>
      <c r="K809" s="260"/>
      <c r="L809" s="260"/>
      <c r="M809" s="260"/>
      <c r="N809" s="260"/>
      <c r="O809" s="260"/>
      <c r="P809" s="260"/>
      <c r="Q809" s="260"/>
      <c r="R809" s="260"/>
      <c r="S809" s="260"/>
      <c r="T809" s="260"/>
      <c r="U809" s="260"/>
      <c r="V809" s="260"/>
      <c r="W809" s="260"/>
      <c r="X809" s="260"/>
      <c r="Y809" s="260"/>
      <c r="Z809" s="260"/>
    </row>
    <row r="810" spans="1:26" ht="15.75">
      <c r="A810" s="260"/>
      <c r="B810" s="260"/>
      <c r="C810" s="260"/>
      <c r="D810" s="260"/>
      <c r="E810" s="259"/>
      <c r="F810" s="260"/>
      <c r="G810" s="260"/>
      <c r="H810" s="260"/>
      <c r="I810" s="260"/>
      <c r="J810" s="260"/>
      <c r="K810" s="260"/>
      <c r="L810" s="260"/>
      <c r="M810" s="260"/>
      <c r="N810" s="260"/>
      <c r="O810" s="260"/>
      <c r="P810" s="260"/>
      <c r="Q810" s="260"/>
      <c r="R810" s="260"/>
      <c r="S810" s="260"/>
      <c r="T810" s="260"/>
      <c r="U810" s="260"/>
      <c r="V810" s="260"/>
      <c r="W810" s="260"/>
      <c r="X810" s="260"/>
      <c r="Y810" s="260"/>
      <c r="Z810" s="260"/>
    </row>
    <row r="811" spans="1:26" ht="15.75">
      <c r="A811" s="260"/>
      <c r="B811" s="260"/>
      <c r="C811" s="260"/>
      <c r="D811" s="260"/>
      <c r="E811" s="259"/>
      <c r="F811" s="260"/>
      <c r="G811" s="260"/>
      <c r="H811" s="260"/>
      <c r="I811" s="260"/>
      <c r="J811" s="260"/>
      <c r="K811" s="260"/>
      <c r="L811" s="260"/>
      <c r="M811" s="260"/>
      <c r="N811" s="260"/>
      <c r="O811" s="260"/>
      <c r="P811" s="260"/>
      <c r="Q811" s="260"/>
      <c r="R811" s="260"/>
      <c r="S811" s="260"/>
      <c r="T811" s="260"/>
      <c r="U811" s="260"/>
      <c r="V811" s="260"/>
      <c r="W811" s="260"/>
      <c r="X811" s="260"/>
      <c r="Y811" s="260"/>
      <c r="Z811" s="260"/>
    </row>
    <row r="812" spans="1:26" ht="15.75">
      <c r="A812" s="260"/>
      <c r="B812" s="260"/>
      <c r="C812" s="260"/>
      <c r="D812" s="260"/>
      <c r="E812" s="259"/>
      <c r="F812" s="260"/>
      <c r="G812" s="260"/>
      <c r="H812" s="260"/>
      <c r="I812" s="260"/>
      <c r="J812" s="260"/>
      <c r="K812" s="260"/>
      <c r="L812" s="260"/>
      <c r="M812" s="260"/>
      <c r="N812" s="260"/>
      <c r="O812" s="260"/>
      <c r="P812" s="260"/>
      <c r="Q812" s="260"/>
      <c r="R812" s="260"/>
      <c r="S812" s="260"/>
      <c r="T812" s="260"/>
      <c r="U812" s="260"/>
      <c r="V812" s="260"/>
      <c r="W812" s="260"/>
      <c r="X812" s="260"/>
      <c r="Y812" s="260"/>
      <c r="Z812" s="260"/>
    </row>
    <row r="813" spans="1:26" ht="15.75">
      <c r="A813" s="260"/>
      <c r="B813" s="260"/>
      <c r="C813" s="260"/>
      <c r="D813" s="260"/>
      <c r="E813" s="259"/>
      <c r="F813" s="260"/>
      <c r="G813" s="260"/>
      <c r="H813" s="260"/>
      <c r="I813" s="260"/>
      <c r="J813" s="260"/>
      <c r="K813" s="260"/>
      <c r="L813" s="260"/>
      <c r="M813" s="260"/>
      <c r="N813" s="260"/>
      <c r="O813" s="260"/>
      <c r="P813" s="260"/>
      <c r="Q813" s="260"/>
      <c r="R813" s="260"/>
      <c r="S813" s="260"/>
      <c r="T813" s="260"/>
      <c r="U813" s="260"/>
      <c r="V813" s="260"/>
      <c r="W813" s="260"/>
      <c r="X813" s="260"/>
      <c r="Y813" s="260"/>
      <c r="Z813" s="260"/>
    </row>
    <row r="814" spans="1:26" ht="15.75">
      <c r="A814" s="260"/>
      <c r="B814" s="260"/>
      <c r="C814" s="260"/>
      <c r="D814" s="260"/>
      <c r="E814" s="259"/>
      <c r="F814" s="260"/>
      <c r="G814" s="260"/>
      <c r="H814" s="260"/>
      <c r="I814" s="260"/>
      <c r="J814" s="260"/>
      <c r="K814" s="260"/>
      <c r="L814" s="260"/>
      <c r="M814" s="260"/>
      <c r="N814" s="260"/>
      <c r="O814" s="260"/>
      <c r="P814" s="260"/>
      <c r="Q814" s="260"/>
      <c r="R814" s="260"/>
      <c r="S814" s="260"/>
      <c r="T814" s="260"/>
      <c r="U814" s="260"/>
      <c r="V814" s="260"/>
      <c r="W814" s="260"/>
      <c r="X814" s="260"/>
      <c r="Y814" s="260"/>
      <c r="Z814" s="260"/>
    </row>
    <row r="815" spans="1:26" ht="15.75">
      <c r="A815" s="260"/>
      <c r="B815" s="260"/>
      <c r="C815" s="260"/>
      <c r="D815" s="260"/>
      <c r="E815" s="259"/>
      <c r="F815" s="260"/>
      <c r="G815" s="260"/>
      <c r="H815" s="260"/>
      <c r="I815" s="260"/>
      <c r="J815" s="260"/>
      <c r="K815" s="260"/>
      <c r="L815" s="260"/>
      <c r="M815" s="260"/>
      <c r="N815" s="260"/>
      <c r="O815" s="260"/>
      <c r="P815" s="260"/>
      <c r="Q815" s="260"/>
      <c r="R815" s="260"/>
      <c r="S815" s="260"/>
      <c r="T815" s="260"/>
      <c r="U815" s="260"/>
      <c r="V815" s="260"/>
      <c r="W815" s="260"/>
      <c r="X815" s="260"/>
      <c r="Y815" s="260"/>
      <c r="Z815" s="260"/>
    </row>
    <row r="816" spans="1:26" ht="15.75">
      <c r="A816" s="260"/>
      <c r="B816" s="260"/>
      <c r="C816" s="260"/>
      <c r="D816" s="260"/>
      <c r="E816" s="259"/>
      <c r="F816" s="260"/>
      <c r="G816" s="260"/>
      <c r="H816" s="260"/>
      <c r="I816" s="260"/>
      <c r="J816" s="260"/>
      <c r="K816" s="260"/>
      <c r="L816" s="260"/>
      <c r="M816" s="260"/>
      <c r="N816" s="260"/>
      <c r="O816" s="260"/>
      <c r="P816" s="260"/>
      <c r="Q816" s="260"/>
      <c r="R816" s="260"/>
      <c r="S816" s="260"/>
      <c r="T816" s="260"/>
      <c r="U816" s="260"/>
      <c r="V816" s="260"/>
      <c r="W816" s="260"/>
      <c r="X816" s="260"/>
      <c r="Y816" s="260"/>
      <c r="Z816" s="260"/>
    </row>
    <row r="817" spans="1:26" ht="15.75">
      <c r="A817" s="260"/>
      <c r="B817" s="260"/>
      <c r="C817" s="260"/>
      <c r="D817" s="260"/>
      <c r="E817" s="259"/>
      <c r="F817" s="260"/>
      <c r="G817" s="260"/>
      <c r="H817" s="260"/>
      <c r="I817" s="260"/>
      <c r="J817" s="260"/>
      <c r="K817" s="260"/>
      <c r="L817" s="260"/>
      <c r="M817" s="260"/>
      <c r="N817" s="260"/>
      <c r="O817" s="260"/>
      <c r="P817" s="260"/>
      <c r="Q817" s="260"/>
      <c r="R817" s="260"/>
      <c r="S817" s="260"/>
      <c r="T817" s="260"/>
      <c r="U817" s="260"/>
      <c r="V817" s="260"/>
      <c r="W817" s="260"/>
      <c r="X817" s="260"/>
      <c r="Y817" s="260"/>
      <c r="Z817" s="260"/>
    </row>
    <row r="818" spans="1:26" ht="15.75">
      <c r="A818" s="260"/>
      <c r="B818" s="260"/>
      <c r="C818" s="260"/>
      <c r="D818" s="260"/>
      <c r="E818" s="259"/>
      <c r="F818" s="260"/>
      <c r="G818" s="260"/>
      <c r="H818" s="260"/>
      <c r="I818" s="260"/>
      <c r="J818" s="260"/>
      <c r="K818" s="260"/>
      <c r="L818" s="260"/>
      <c r="M818" s="260"/>
      <c r="N818" s="260"/>
      <c r="O818" s="260"/>
      <c r="P818" s="260"/>
      <c r="Q818" s="260"/>
      <c r="R818" s="260"/>
      <c r="S818" s="260"/>
      <c r="T818" s="260"/>
      <c r="U818" s="260"/>
      <c r="V818" s="260"/>
      <c r="W818" s="260"/>
      <c r="X818" s="260"/>
      <c r="Y818" s="260"/>
      <c r="Z818" s="260"/>
    </row>
    <row r="819" spans="1:26" ht="15.75">
      <c r="A819" s="260"/>
      <c r="B819" s="260"/>
      <c r="C819" s="260"/>
      <c r="D819" s="260"/>
      <c r="E819" s="259"/>
      <c r="F819" s="260"/>
      <c r="G819" s="260"/>
      <c r="H819" s="260"/>
      <c r="I819" s="260"/>
      <c r="J819" s="260"/>
      <c r="K819" s="260"/>
      <c r="L819" s="260"/>
      <c r="M819" s="260"/>
      <c r="N819" s="260"/>
      <c r="O819" s="260"/>
      <c r="P819" s="260"/>
      <c r="Q819" s="260"/>
      <c r="R819" s="260"/>
      <c r="S819" s="260"/>
      <c r="T819" s="260"/>
      <c r="U819" s="260"/>
      <c r="V819" s="260"/>
      <c r="W819" s="260"/>
      <c r="X819" s="260"/>
      <c r="Y819" s="260"/>
      <c r="Z819" s="260"/>
    </row>
    <row r="820" spans="1:26" ht="15.75">
      <c r="A820" s="260"/>
      <c r="B820" s="260"/>
      <c r="C820" s="260"/>
      <c r="D820" s="260"/>
      <c r="E820" s="259"/>
      <c r="F820" s="260"/>
      <c r="G820" s="260"/>
      <c r="H820" s="260"/>
      <c r="I820" s="260"/>
      <c r="J820" s="260"/>
      <c r="K820" s="260"/>
      <c r="L820" s="260"/>
      <c r="M820" s="260"/>
      <c r="N820" s="260"/>
      <c r="O820" s="260"/>
      <c r="P820" s="260"/>
      <c r="Q820" s="260"/>
      <c r="R820" s="260"/>
      <c r="S820" s="260"/>
      <c r="T820" s="260"/>
      <c r="U820" s="260"/>
      <c r="V820" s="260"/>
      <c r="W820" s="260"/>
      <c r="X820" s="260"/>
      <c r="Y820" s="260"/>
      <c r="Z820" s="260"/>
    </row>
    <row r="821" spans="1:26" ht="15.75">
      <c r="A821" s="260"/>
      <c r="B821" s="260"/>
      <c r="C821" s="260"/>
      <c r="D821" s="260"/>
      <c r="E821" s="259"/>
      <c r="F821" s="260"/>
      <c r="G821" s="260"/>
      <c r="H821" s="260"/>
      <c r="I821" s="260"/>
      <c r="J821" s="260"/>
      <c r="K821" s="260"/>
      <c r="L821" s="260"/>
      <c r="M821" s="260"/>
      <c r="N821" s="260"/>
      <c r="O821" s="260"/>
      <c r="P821" s="260"/>
      <c r="Q821" s="260"/>
      <c r="R821" s="260"/>
      <c r="S821" s="260"/>
      <c r="T821" s="260"/>
      <c r="U821" s="260"/>
      <c r="V821" s="260"/>
      <c r="W821" s="260"/>
      <c r="X821" s="260"/>
      <c r="Y821" s="260"/>
      <c r="Z821" s="260"/>
    </row>
    <row r="822" spans="1:26" ht="15.75">
      <c r="A822" s="260"/>
      <c r="B822" s="260"/>
      <c r="C822" s="260"/>
      <c r="D822" s="260"/>
      <c r="E822" s="259"/>
      <c r="F822" s="260"/>
      <c r="G822" s="260"/>
      <c r="H822" s="260"/>
      <c r="I822" s="260"/>
      <c r="J822" s="260"/>
      <c r="K822" s="260"/>
      <c r="L822" s="260"/>
      <c r="M822" s="260"/>
      <c r="N822" s="260"/>
      <c r="O822" s="260"/>
      <c r="P822" s="260"/>
      <c r="Q822" s="260"/>
      <c r="R822" s="260"/>
      <c r="S822" s="260"/>
      <c r="T822" s="260"/>
      <c r="U822" s="260"/>
      <c r="V822" s="260"/>
      <c r="W822" s="260"/>
      <c r="X822" s="260"/>
      <c r="Y822" s="260"/>
      <c r="Z822" s="260"/>
    </row>
    <row r="823" spans="1:26" ht="15.75">
      <c r="A823" s="260"/>
      <c r="B823" s="260"/>
      <c r="C823" s="260"/>
      <c r="D823" s="260"/>
      <c r="E823" s="259"/>
      <c r="F823" s="260"/>
      <c r="G823" s="260"/>
      <c r="H823" s="260"/>
      <c r="I823" s="260"/>
      <c r="J823" s="260"/>
      <c r="K823" s="260"/>
      <c r="L823" s="260"/>
      <c r="M823" s="260"/>
      <c r="N823" s="260"/>
      <c r="O823" s="260"/>
      <c r="P823" s="260"/>
      <c r="Q823" s="260"/>
      <c r="R823" s="260"/>
      <c r="S823" s="260"/>
      <c r="T823" s="260"/>
      <c r="U823" s="260"/>
      <c r="V823" s="260"/>
      <c r="W823" s="260"/>
      <c r="X823" s="260"/>
      <c r="Y823" s="260"/>
      <c r="Z823" s="260"/>
    </row>
    <row r="824" spans="1:26" ht="15.75">
      <c r="A824" s="260"/>
      <c r="B824" s="260"/>
      <c r="C824" s="260"/>
      <c r="D824" s="260"/>
      <c r="E824" s="259"/>
      <c r="F824" s="260"/>
      <c r="G824" s="260"/>
      <c r="H824" s="260"/>
      <c r="I824" s="260"/>
      <c r="J824" s="260"/>
      <c r="K824" s="260"/>
      <c r="L824" s="260"/>
      <c r="M824" s="260"/>
      <c r="N824" s="260"/>
      <c r="O824" s="260"/>
      <c r="P824" s="260"/>
      <c r="Q824" s="260"/>
      <c r="R824" s="260"/>
      <c r="S824" s="260"/>
      <c r="T824" s="260"/>
      <c r="U824" s="260"/>
      <c r="V824" s="260"/>
      <c r="W824" s="260"/>
      <c r="X824" s="260"/>
      <c r="Y824" s="260"/>
      <c r="Z824" s="260"/>
    </row>
    <row r="825" spans="1:26" ht="15.75">
      <c r="A825" s="260"/>
      <c r="B825" s="260"/>
      <c r="C825" s="260"/>
      <c r="D825" s="260"/>
      <c r="E825" s="259"/>
      <c r="F825" s="260"/>
      <c r="G825" s="260"/>
      <c r="H825" s="260"/>
      <c r="I825" s="260"/>
      <c r="J825" s="260"/>
      <c r="K825" s="260"/>
      <c r="L825" s="260"/>
      <c r="M825" s="260"/>
      <c r="N825" s="260"/>
      <c r="O825" s="260"/>
      <c r="P825" s="260"/>
      <c r="Q825" s="260"/>
      <c r="R825" s="260"/>
      <c r="S825" s="260"/>
      <c r="T825" s="260"/>
      <c r="U825" s="260"/>
      <c r="V825" s="260"/>
      <c r="W825" s="260"/>
      <c r="X825" s="260"/>
      <c r="Y825" s="260"/>
      <c r="Z825" s="260"/>
    </row>
    <row r="826" spans="1:26" ht="15.75">
      <c r="A826" s="260"/>
      <c r="B826" s="260"/>
      <c r="C826" s="260"/>
      <c r="D826" s="260"/>
      <c r="E826" s="259"/>
      <c r="F826" s="260"/>
      <c r="G826" s="260"/>
      <c r="H826" s="260"/>
      <c r="I826" s="260"/>
      <c r="J826" s="260"/>
      <c r="K826" s="260"/>
      <c r="L826" s="260"/>
      <c r="M826" s="260"/>
      <c r="N826" s="260"/>
      <c r="O826" s="260"/>
      <c r="P826" s="260"/>
      <c r="Q826" s="260"/>
      <c r="R826" s="260"/>
      <c r="S826" s="260"/>
      <c r="T826" s="260"/>
      <c r="U826" s="260"/>
      <c r="V826" s="260"/>
      <c r="W826" s="260"/>
      <c r="X826" s="260"/>
      <c r="Y826" s="260"/>
      <c r="Z826" s="260"/>
    </row>
    <row r="827" spans="1:26" ht="15.75">
      <c r="A827" s="260"/>
      <c r="B827" s="260"/>
      <c r="C827" s="260"/>
      <c r="D827" s="260"/>
      <c r="E827" s="259"/>
      <c r="F827" s="260"/>
      <c r="G827" s="260"/>
      <c r="H827" s="260"/>
      <c r="I827" s="260"/>
      <c r="J827" s="260"/>
      <c r="K827" s="260"/>
      <c r="L827" s="260"/>
      <c r="M827" s="260"/>
      <c r="N827" s="260"/>
      <c r="O827" s="260"/>
      <c r="P827" s="260"/>
      <c r="Q827" s="260"/>
      <c r="R827" s="260"/>
      <c r="S827" s="260"/>
      <c r="T827" s="260"/>
      <c r="U827" s="260"/>
      <c r="V827" s="260"/>
      <c r="W827" s="260"/>
      <c r="X827" s="260"/>
      <c r="Y827" s="260"/>
      <c r="Z827" s="260"/>
    </row>
    <row r="828" spans="1:26" ht="15.75">
      <c r="A828" s="260"/>
      <c r="B828" s="260"/>
      <c r="C828" s="260"/>
      <c r="D828" s="260"/>
      <c r="E828" s="259"/>
      <c r="F828" s="260"/>
      <c r="G828" s="260"/>
      <c r="H828" s="260"/>
      <c r="I828" s="260"/>
      <c r="J828" s="260"/>
      <c r="K828" s="260"/>
      <c r="L828" s="260"/>
      <c r="M828" s="260"/>
      <c r="N828" s="260"/>
      <c r="O828" s="260"/>
      <c r="P828" s="260"/>
      <c r="Q828" s="260"/>
      <c r="R828" s="260"/>
      <c r="S828" s="260"/>
      <c r="T828" s="260"/>
      <c r="U828" s="260"/>
      <c r="V828" s="260"/>
      <c r="W828" s="260"/>
      <c r="X828" s="260"/>
      <c r="Y828" s="260"/>
      <c r="Z828" s="260"/>
    </row>
    <row r="829" spans="1:26" ht="15.75">
      <c r="A829" s="260"/>
      <c r="B829" s="260"/>
      <c r="C829" s="260"/>
      <c r="D829" s="260"/>
      <c r="E829" s="259"/>
      <c r="F829" s="260"/>
      <c r="G829" s="260"/>
      <c r="H829" s="260"/>
      <c r="I829" s="260"/>
      <c r="J829" s="260"/>
      <c r="K829" s="260"/>
      <c r="L829" s="260"/>
      <c r="M829" s="260"/>
      <c r="N829" s="260"/>
      <c r="O829" s="260"/>
      <c r="P829" s="260"/>
      <c r="Q829" s="260"/>
      <c r="R829" s="260"/>
      <c r="S829" s="260"/>
      <c r="T829" s="260"/>
      <c r="U829" s="260"/>
      <c r="V829" s="260"/>
      <c r="W829" s="260"/>
      <c r="X829" s="260"/>
      <c r="Y829" s="260"/>
      <c r="Z829" s="260"/>
    </row>
    <row r="830" spans="1:26" ht="15.75">
      <c r="A830" s="260"/>
      <c r="B830" s="260"/>
      <c r="C830" s="260"/>
      <c r="D830" s="260"/>
      <c r="E830" s="259"/>
      <c r="F830" s="260"/>
      <c r="G830" s="260"/>
      <c r="H830" s="260"/>
      <c r="I830" s="260"/>
      <c r="J830" s="260"/>
      <c r="K830" s="260"/>
      <c r="L830" s="260"/>
      <c r="M830" s="260"/>
      <c r="N830" s="260"/>
      <c r="O830" s="260"/>
      <c r="P830" s="260"/>
      <c r="Q830" s="260"/>
      <c r="R830" s="260"/>
      <c r="S830" s="260"/>
      <c r="T830" s="260"/>
      <c r="U830" s="260"/>
      <c r="V830" s="260"/>
      <c r="W830" s="260"/>
      <c r="X830" s="260"/>
      <c r="Y830" s="260"/>
      <c r="Z830" s="260"/>
    </row>
    <row r="831" spans="1:26" ht="15.75">
      <c r="A831" s="260"/>
      <c r="B831" s="260"/>
      <c r="C831" s="260"/>
      <c r="D831" s="260"/>
      <c r="E831" s="259"/>
      <c r="F831" s="260"/>
      <c r="G831" s="260"/>
      <c r="H831" s="260"/>
      <c r="I831" s="260"/>
      <c r="J831" s="260"/>
      <c r="K831" s="260"/>
      <c r="L831" s="260"/>
      <c r="M831" s="260"/>
      <c r="N831" s="260"/>
      <c r="O831" s="260"/>
      <c r="P831" s="260"/>
      <c r="Q831" s="260"/>
      <c r="R831" s="260"/>
      <c r="S831" s="260"/>
      <c r="T831" s="260"/>
      <c r="U831" s="260"/>
      <c r="V831" s="260"/>
      <c r="W831" s="260"/>
      <c r="X831" s="260"/>
      <c r="Y831" s="260"/>
      <c r="Z831" s="260"/>
    </row>
    <row r="832" spans="1:26" ht="15.75">
      <c r="A832" s="260"/>
      <c r="B832" s="260"/>
      <c r="C832" s="260"/>
      <c r="D832" s="260"/>
      <c r="E832" s="259"/>
      <c r="F832" s="260"/>
      <c r="G832" s="260"/>
      <c r="H832" s="260"/>
      <c r="I832" s="260"/>
      <c r="J832" s="260"/>
      <c r="K832" s="260"/>
      <c r="L832" s="260"/>
      <c r="M832" s="260"/>
      <c r="N832" s="260"/>
      <c r="O832" s="260"/>
      <c r="P832" s="260"/>
      <c r="Q832" s="260"/>
      <c r="R832" s="260"/>
      <c r="S832" s="260"/>
      <c r="T832" s="260"/>
      <c r="U832" s="260"/>
      <c r="V832" s="260"/>
      <c r="W832" s="260"/>
      <c r="X832" s="260"/>
      <c r="Y832" s="260"/>
      <c r="Z832" s="260"/>
    </row>
    <row r="833" spans="1:26" ht="15.75">
      <c r="A833" s="260"/>
      <c r="B833" s="260"/>
      <c r="C833" s="260"/>
      <c r="D833" s="260"/>
      <c r="E833" s="259"/>
      <c r="F833" s="260"/>
      <c r="G833" s="260"/>
      <c r="H833" s="260"/>
      <c r="I833" s="260"/>
      <c r="J833" s="260"/>
      <c r="K833" s="260"/>
      <c r="L833" s="260"/>
      <c r="M833" s="260"/>
      <c r="N833" s="260"/>
      <c r="O833" s="260"/>
      <c r="P833" s="260"/>
      <c r="Q833" s="260"/>
      <c r="R833" s="260"/>
      <c r="S833" s="260"/>
      <c r="T833" s="260"/>
      <c r="U833" s="260"/>
      <c r="V833" s="260"/>
      <c r="W833" s="260"/>
      <c r="X833" s="260"/>
      <c r="Y833" s="260"/>
      <c r="Z833" s="260"/>
    </row>
    <row r="834" spans="1:26" ht="15.75">
      <c r="A834" s="260"/>
      <c r="B834" s="260"/>
      <c r="C834" s="260"/>
      <c r="D834" s="260"/>
      <c r="E834" s="259"/>
      <c r="F834" s="260"/>
      <c r="G834" s="260"/>
      <c r="H834" s="260"/>
      <c r="I834" s="260"/>
      <c r="J834" s="260"/>
      <c r="K834" s="260"/>
      <c r="L834" s="260"/>
      <c r="M834" s="260"/>
      <c r="N834" s="260"/>
      <c r="O834" s="260"/>
      <c r="P834" s="260"/>
      <c r="Q834" s="260"/>
      <c r="R834" s="260"/>
      <c r="S834" s="260"/>
      <c r="T834" s="260"/>
      <c r="U834" s="260"/>
      <c r="V834" s="260"/>
      <c r="W834" s="260"/>
      <c r="X834" s="260"/>
      <c r="Y834" s="260"/>
      <c r="Z834" s="260"/>
    </row>
    <row r="835" spans="1:26" ht="15.75">
      <c r="A835" s="260"/>
      <c r="B835" s="260"/>
      <c r="C835" s="260"/>
      <c r="D835" s="260"/>
      <c r="E835" s="259"/>
      <c r="F835" s="260"/>
      <c r="G835" s="260"/>
      <c r="H835" s="260"/>
      <c r="I835" s="260"/>
      <c r="J835" s="260"/>
      <c r="K835" s="260"/>
      <c r="L835" s="260"/>
      <c r="M835" s="260"/>
      <c r="N835" s="260"/>
      <c r="O835" s="260"/>
      <c r="P835" s="260"/>
      <c r="Q835" s="260"/>
      <c r="R835" s="260"/>
      <c r="S835" s="260"/>
      <c r="T835" s="260"/>
      <c r="U835" s="260"/>
      <c r="V835" s="260"/>
      <c r="W835" s="260"/>
      <c r="X835" s="260"/>
      <c r="Y835" s="260"/>
      <c r="Z835" s="260"/>
    </row>
    <row r="836" spans="1:26" ht="15.75">
      <c r="A836" s="260"/>
      <c r="B836" s="260"/>
      <c r="C836" s="260"/>
      <c r="D836" s="260"/>
      <c r="E836" s="259"/>
      <c r="F836" s="260"/>
      <c r="G836" s="260"/>
      <c r="H836" s="260"/>
      <c r="I836" s="260"/>
      <c r="J836" s="260"/>
      <c r="K836" s="260"/>
      <c r="L836" s="260"/>
      <c r="M836" s="260"/>
      <c r="N836" s="260"/>
      <c r="O836" s="260"/>
      <c r="P836" s="260"/>
      <c r="Q836" s="260"/>
      <c r="R836" s="260"/>
      <c r="S836" s="260"/>
      <c r="T836" s="260"/>
      <c r="U836" s="260"/>
      <c r="V836" s="260"/>
      <c r="W836" s="260"/>
      <c r="X836" s="260"/>
      <c r="Y836" s="260"/>
      <c r="Z836" s="260"/>
    </row>
    <row r="837" spans="1:26" ht="15.75">
      <c r="A837" s="260"/>
      <c r="B837" s="260"/>
      <c r="C837" s="260"/>
      <c r="D837" s="260"/>
      <c r="E837" s="259"/>
      <c r="F837" s="260"/>
      <c r="G837" s="260"/>
      <c r="H837" s="260"/>
      <c r="I837" s="260"/>
      <c r="J837" s="260"/>
      <c r="K837" s="260"/>
      <c r="L837" s="260"/>
      <c r="M837" s="260"/>
      <c r="N837" s="260"/>
      <c r="O837" s="260"/>
      <c r="P837" s="260"/>
      <c r="Q837" s="260"/>
      <c r="R837" s="260"/>
      <c r="S837" s="260"/>
      <c r="T837" s="260"/>
      <c r="U837" s="260"/>
      <c r="V837" s="260"/>
      <c r="W837" s="260"/>
      <c r="X837" s="260"/>
      <c r="Y837" s="260"/>
      <c r="Z837" s="260"/>
    </row>
    <row r="838" spans="1:26" ht="15.75">
      <c r="A838" s="260"/>
      <c r="B838" s="260"/>
      <c r="C838" s="260"/>
      <c r="D838" s="260"/>
      <c r="E838" s="259"/>
      <c r="F838" s="260"/>
      <c r="G838" s="260"/>
      <c r="H838" s="260"/>
      <c r="I838" s="260"/>
      <c r="J838" s="260"/>
      <c r="K838" s="260"/>
      <c r="L838" s="260"/>
      <c r="M838" s="260"/>
      <c r="N838" s="260"/>
      <c r="O838" s="260"/>
      <c r="P838" s="260"/>
      <c r="Q838" s="260"/>
      <c r="R838" s="260"/>
      <c r="S838" s="260"/>
      <c r="T838" s="260"/>
      <c r="U838" s="260"/>
      <c r="V838" s="260"/>
      <c r="W838" s="260"/>
      <c r="X838" s="260"/>
      <c r="Y838" s="260"/>
      <c r="Z838" s="260"/>
    </row>
    <row r="839" spans="1:26" ht="15.75">
      <c r="A839" s="260"/>
      <c r="B839" s="260"/>
      <c r="C839" s="260"/>
      <c r="D839" s="260"/>
      <c r="E839" s="259"/>
      <c r="F839" s="260"/>
      <c r="G839" s="260"/>
      <c r="H839" s="260"/>
      <c r="I839" s="260"/>
      <c r="J839" s="260"/>
      <c r="K839" s="260"/>
      <c r="L839" s="260"/>
      <c r="M839" s="260"/>
      <c r="N839" s="260"/>
      <c r="O839" s="260"/>
      <c r="P839" s="260"/>
      <c r="Q839" s="260"/>
      <c r="R839" s="260"/>
      <c r="S839" s="260"/>
      <c r="T839" s="260"/>
      <c r="U839" s="260"/>
      <c r="V839" s="260"/>
      <c r="W839" s="260"/>
      <c r="X839" s="260"/>
      <c r="Y839" s="260"/>
      <c r="Z839" s="260"/>
    </row>
    <row r="840" spans="1:26" ht="15.75">
      <c r="A840" s="260"/>
      <c r="B840" s="260"/>
      <c r="C840" s="260"/>
      <c r="D840" s="260"/>
      <c r="E840" s="259"/>
      <c r="F840" s="260"/>
      <c r="G840" s="260"/>
      <c r="H840" s="260"/>
      <c r="I840" s="260"/>
      <c r="J840" s="260"/>
      <c r="K840" s="260"/>
      <c r="L840" s="260"/>
      <c r="M840" s="260"/>
      <c r="N840" s="260"/>
      <c r="O840" s="260"/>
      <c r="P840" s="260"/>
      <c r="Q840" s="260"/>
      <c r="R840" s="260"/>
      <c r="S840" s="260"/>
      <c r="T840" s="260"/>
      <c r="U840" s="260"/>
      <c r="V840" s="260"/>
      <c r="W840" s="260"/>
      <c r="X840" s="260"/>
      <c r="Y840" s="260"/>
      <c r="Z840" s="260"/>
    </row>
    <row r="841" spans="1:26" ht="15.75">
      <c r="A841" s="260"/>
      <c r="B841" s="260"/>
      <c r="C841" s="260"/>
      <c r="D841" s="260"/>
      <c r="E841" s="259"/>
      <c r="F841" s="260"/>
      <c r="G841" s="260"/>
      <c r="H841" s="260"/>
      <c r="I841" s="260"/>
      <c r="J841" s="260"/>
      <c r="K841" s="260"/>
      <c r="L841" s="260"/>
      <c r="M841" s="260"/>
      <c r="N841" s="260"/>
      <c r="O841" s="260"/>
      <c r="P841" s="260"/>
      <c r="Q841" s="260"/>
      <c r="R841" s="260"/>
      <c r="S841" s="260"/>
      <c r="T841" s="260"/>
      <c r="U841" s="260"/>
      <c r="V841" s="260"/>
      <c r="W841" s="260"/>
      <c r="X841" s="260"/>
      <c r="Y841" s="260"/>
      <c r="Z841" s="260"/>
    </row>
    <row r="842" spans="1:26" ht="15.75">
      <c r="A842" s="260"/>
      <c r="B842" s="260"/>
      <c r="C842" s="260"/>
      <c r="D842" s="260"/>
      <c r="E842" s="259"/>
      <c r="F842" s="260"/>
      <c r="G842" s="260"/>
      <c r="H842" s="260"/>
      <c r="I842" s="260"/>
      <c r="J842" s="260"/>
      <c r="K842" s="260"/>
      <c r="L842" s="260"/>
      <c r="M842" s="260"/>
      <c r="N842" s="260"/>
      <c r="O842" s="260"/>
      <c r="P842" s="260"/>
      <c r="Q842" s="260"/>
      <c r="R842" s="260"/>
      <c r="S842" s="260"/>
      <c r="T842" s="260"/>
      <c r="U842" s="260"/>
      <c r="V842" s="260"/>
      <c r="W842" s="260"/>
      <c r="X842" s="260"/>
      <c r="Y842" s="260"/>
      <c r="Z842" s="260"/>
    </row>
    <row r="843" spans="1:26" ht="15.75">
      <c r="A843" s="260"/>
      <c r="B843" s="260"/>
      <c r="C843" s="260"/>
      <c r="D843" s="260"/>
      <c r="E843" s="259"/>
      <c r="F843" s="260"/>
      <c r="G843" s="260"/>
      <c r="H843" s="260"/>
      <c r="I843" s="260"/>
      <c r="J843" s="260"/>
      <c r="K843" s="260"/>
      <c r="L843" s="260"/>
      <c r="M843" s="260"/>
      <c r="N843" s="260"/>
      <c r="O843" s="260"/>
      <c r="P843" s="260"/>
      <c r="Q843" s="260"/>
      <c r="R843" s="260"/>
      <c r="S843" s="260"/>
      <c r="T843" s="260"/>
      <c r="U843" s="260"/>
      <c r="V843" s="260"/>
      <c r="W843" s="260"/>
      <c r="X843" s="260"/>
      <c r="Y843" s="260"/>
      <c r="Z843" s="260"/>
    </row>
    <row r="844" spans="1:26" ht="15.75">
      <c r="A844" s="260"/>
      <c r="B844" s="260"/>
      <c r="C844" s="260"/>
      <c r="D844" s="260"/>
      <c r="E844" s="259"/>
      <c r="F844" s="260"/>
      <c r="G844" s="260"/>
      <c r="H844" s="260"/>
      <c r="I844" s="260"/>
      <c r="J844" s="260"/>
      <c r="K844" s="260"/>
      <c r="L844" s="260"/>
      <c r="M844" s="260"/>
      <c r="N844" s="260"/>
      <c r="O844" s="260"/>
      <c r="P844" s="260"/>
      <c r="Q844" s="260"/>
      <c r="R844" s="260"/>
      <c r="S844" s="260"/>
      <c r="T844" s="260"/>
      <c r="U844" s="260"/>
      <c r="V844" s="260"/>
      <c r="W844" s="260"/>
      <c r="X844" s="260"/>
      <c r="Y844" s="260"/>
      <c r="Z844" s="260"/>
    </row>
    <row r="845" spans="1:26" ht="15.75">
      <c r="A845" s="260"/>
      <c r="B845" s="260"/>
      <c r="C845" s="260"/>
      <c r="D845" s="260"/>
      <c r="E845" s="259"/>
      <c r="F845" s="260"/>
      <c r="G845" s="260"/>
      <c r="H845" s="260"/>
      <c r="I845" s="260"/>
      <c r="J845" s="260"/>
      <c r="K845" s="260"/>
      <c r="L845" s="260"/>
      <c r="M845" s="260"/>
      <c r="N845" s="260"/>
      <c r="O845" s="260"/>
      <c r="P845" s="260"/>
      <c r="Q845" s="260"/>
      <c r="R845" s="260"/>
      <c r="S845" s="260"/>
      <c r="T845" s="260"/>
      <c r="U845" s="260"/>
      <c r="V845" s="260"/>
      <c r="W845" s="260"/>
      <c r="X845" s="260"/>
      <c r="Y845" s="260"/>
      <c r="Z845" s="260"/>
    </row>
    <row r="846" spans="1:26" ht="15.75">
      <c r="A846" s="260"/>
      <c r="B846" s="260"/>
      <c r="C846" s="260"/>
      <c r="D846" s="260"/>
      <c r="E846" s="259"/>
      <c r="F846" s="260"/>
      <c r="G846" s="260"/>
      <c r="H846" s="260"/>
      <c r="I846" s="260"/>
      <c r="J846" s="260"/>
      <c r="K846" s="260"/>
      <c r="L846" s="260"/>
      <c r="M846" s="260"/>
      <c r="N846" s="260"/>
      <c r="O846" s="260"/>
      <c r="P846" s="260"/>
      <c r="Q846" s="260"/>
      <c r="R846" s="260"/>
      <c r="S846" s="260"/>
      <c r="T846" s="260"/>
      <c r="U846" s="260"/>
      <c r="V846" s="260"/>
      <c r="W846" s="260"/>
      <c r="X846" s="260"/>
      <c r="Y846" s="260"/>
      <c r="Z846" s="260"/>
    </row>
    <row r="847" spans="1:26" ht="15.75">
      <c r="A847" s="260"/>
      <c r="B847" s="260"/>
      <c r="C847" s="260"/>
      <c r="D847" s="260"/>
      <c r="E847" s="259"/>
      <c r="F847" s="260"/>
      <c r="G847" s="260"/>
      <c r="H847" s="260"/>
      <c r="I847" s="260"/>
      <c r="J847" s="260"/>
      <c r="K847" s="260"/>
      <c r="L847" s="260"/>
      <c r="M847" s="260"/>
      <c r="N847" s="260"/>
      <c r="O847" s="260"/>
      <c r="P847" s="260"/>
      <c r="Q847" s="260"/>
      <c r="R847" s="260"/>
      <c r="S847" s="260"/>
      <c r="T847" s="260"/>
      <c r="U847" s="260"/>
      <c r="V847" s="260"/>
      <c r="W847" s="260"/>
      <c r="X847" s="260"/>
      <c r="Y847" s="260"/>
      <c r="Z847" s="260"/>
    </row>
    <row r="848" spans="1:26" ht="15.75">
      <c r="A848" s="260"/>
      <c r="B848" s="260"/>
      <c r="C848" s="260"/>
      <c r="D848" s="260"/>
      <c r="E848" s="259"/>
      <c r="F848" s="260"/>
      <c r="G848" s="260"/>
      <c r="H848" s="260"/>
      <c r="I848" s="260"/>
      <c r="J848" s="260"/>
      <c r="K848" s="260"/>
      <c r="L848" s="260"/>
      <c r="M848" s="260"/>
      <c r="N848" s="260"/>
      <c r="O848" s="260"/>
      <c r="P848" s="260"/>
      <c r="Q848" s="260"/>
      <c r="R848" s="260"/>
      <c r="S848" s="260"/>
      <c r="T848" s="260"/>
      <c r="U848" s="260"/>
      <c r="V848" s="260"/>
      <c r="W848" s="260"/>
      <c r="X848" s="260"/>
      <c r="Y848" s="260"/>
      <c r="Z848" s="260"/>
    </row>
    <row r="849" spans="1:26" ht="15.75">
      <c r="A849" s="260"/>
      <c r="B849" s="260"/>
      <c r="C849" s="260"/>
      <c r="D849" s="260"/>
      <c r="E849" s="259"/>
      <c r="F849" s="260"/>
      <c r="G849" s="260"/>
      <c r="H849" s="260"/>
      <c r="I849" s="260"/>
      <c r="J849" s="260"/>
      <c r="K849" s="260"/>
      <c r="L849" s="260"/>
      <c r="M849" s="260"/>
      <c r="N849" s="260"/>
      <c r="O849" s="260"/>
      <c r="P849" s="260"/>
      <c r="Q849" s="260"/>
      <c r="R849" s="260"/>
      <c r="S849" s="260"/>
      <c r="T849" s="260"/>
      <c r="U849" s="260"/>
      <c r="V849" s="260"/>
      <c r="W849" s="260"/>
      <c r="X849" s="260"/>
      <c r="Y849" s="260"/>
      <c r="Z849" s="260"/>
    </row>
    <row r="850" spans="1:26" ht="15.75">
      <c r="A850" s="260"/>
      <c r="B850" s="260"/>
      <c r="C850" s="260"/>
      <c r="D850" s="260"/>
      <c r="E850" s="259"/>
      <c r="F850" s="260"/>
      <c r="G850" s="260"/>
      <c r="H850" s="260"/>
      <c r="I850" s="260"/>
      <c r="J850" s="260"/>
      <c r="K850" s="260"/>
      <c r="L850" s="260"/>
      <c r="M850" s="260"/>
      <c r="N850" s="260"/>
      <c r="O850" s="260"/>
      <c r="P850" s="260"/>
      <c r="Q850" s="260"/>
      <c r="R850" s="260"/>
      <c r="S850" s="260"/>
      <c r="T850" s="260"/>
      <c r="U850" s="260"/>
      <c r="V850" s="260"/>
      <c r="W850" s="260"/>
      <c r="X850" s="260"/>
      <c r="Y850" s="260"/>
      <c r="Z850" s="260"/>
    </row>
    <row r="851" spans="1:26" ht="15.75">
      <c r="A851" s="260"/>
      <c r="B851" s="260"/>
      <c r="C851" s="260"/>
      <c r="D851" s="260"/>
      <c r="E851" s="259"/>
      <c r="F851" s="260"/>
      <c r="G851" s="260"/>
      <c r="H851" s="260"/>
      <c r="I851" s="260"/>
      <c r="J851" s="260"/>
      <c r="K851" s="260"/>
      <c r="L851" s="260"/>
      <c r="M851" s="260"/>
      <c r="N851" s="260"/>
      <c r="O851" s="260"/>
      <c r="P851" s="260"/>
      <c r="Q851" s="260"/>
      <c r="R851" s="260"/>
      <c r="S851" s="260"/>
      <c r="T851" s="260"/>
      <c r="U851" s="260"/>
      <c r="V851" s="260"/>
      <c r="W851" s="260"/>
      <c r="X851" s="260"/>
      <c r="Y851" s="260"/>
      <c r="Z851" s="260"/>
    </row>
    <row r="852" spans="1:26" ht="15.75">
      <c r="A852" s="260"/>
      <c r="B852" s="260"/>
      <c r="C852" s="260"/>
      <c r="D852" s="260"/>
      <c r="E852" s="259"/>
      <c r="F852" s="260"/>
      <c r="G852" s="260"/>
      <c r="H852" s="260"/>
      <c r="I852" s="260"/>
      <c r="J852" s="260"/>
      <c r="K852" s="260"/>
      <c r="L852" s="260"/>
      <c r="M852" s="260"/>
      <c r="N852" s="260"/>
      <c r="O852" s="260"/>
      <c r="P852" s="260"/>
      <c r="Q852" s="260"/>
      <c r="R852" s="260"/>
      <c r="S852" s="260"/>
      <c r="T852" s="260"/>
      <c r="U852" s="260"/>
      <c r="V852" s="260"/>
      <c r="W852" s="260"/>
      <c r="X852" s="260"/>
      <c r="Y852" s="260"/>
      <c r="Z852" s="260"/>
    </row>
    <row r="853" spans="1:26" ht="15.75">
      <c r="A853" s="260"/>
      <c r="B853" s="260"/>
      <c r="C853" s="260"/>
      <c r="D853" s="260"/>
      <c r="E853" s="259"/>
      <c r="F853" s="260"/>
      <c r="G853" s="260"/>
      <c r="H853" s="260"/>
      <c r="I853" s="260"/>
      <c r="J853" s="260"/>
      <c r="K853" s="260"/>
      <c r="L853" s="260"/>
      <c r="M853" s="260"/>
      <c r="N853" s="260"/>
      <c r="O853" s="260"/>
      <c r="P853" s="260"/>
      <c r="Q853" s="260"/>
      <c r="R853" s="260"/>
      <c r="S853" s="260"/>
      <c r="T853" s="260"/>
      <c r="U853" s="260"/>
      <c r="V853" s="260"/>
      <c r="W853" s="260"/>
      <c r="X853" s="260"/>
      <c r="Y853" s="260"/>
      <c r="Z853" s="260"/>
    </row>
    <row r="854" spans="1:26" ht="15.75">
      <c r="A854" s="260"/>
      <c r="B854" s="260"/>
      <c r="C854" s="260"/>
      <c r="D854" s="260"/>
      <c r="E854" s="259"/>
      <c r="F854" s="260"/>
      <c r="G854" s="260"/>
      <c r="H854" s="260"/>
      <c r="I854" s="260"/>
      <c r="J854" s="260"/>
      <c r="K854" s="260"/>
      <c r="L854" s="260"/>
      <c r="M854" s="260"/>
      <c r="N854" s="260"/>
      <c r="O854" s="260"/>
      <c r="P854" s="260"/>
      <c r="Q854" s="260"/>
      <c r="R854" s="260"/>
      <c r="S854" s="260"/>
      <c r="T854" s="260"/>
      <c r="U854" s="260"/>
      <c r="V854" s="260"/>
      <c r="W854" s="260"/>
      <c r="X854" s="260"/>
      <c r="Y854" s="260"/>
      <c r="Z854" s="260"/>
    </row>
    <row r="855" spans="1:26" ht="15.75">
      <c r="A855" s="260"/>
      <c r="B855" s="260"/>
      <c r="C855" s="260"/>
      <c r="D855" s="260"/>
      <c r="E855" s="259"/>
      <c r="F855" s="260"/>
      <c r="G855" s="260"/>
      <c r="H855" s="260"/>
      <c r="I855" s="260"/>
      <c r="J855" s="260"/>
      <c r="K855" s="260"/>
      <c r="L855" s="260"/>
      <c r="M855" s="260"/>
      <c r="N855" s="260"/>
      <c r="O855" s="260"/>
      <c r="P855" s="260"/>
      <c r="Q855" s="260"/>
      <c r="R855" s="260"/>
      <c r="S855" s="260"/>
      <c r="T855" s="260"/>
      <c r="U855" s="260"/>
      <c r="V855" s="260"/>
      <c r="W855" s="260"/>
      <c r="X855" s="260"/>
      <c r="Y855" s="260"/>
      <c r="Z855" s="260"/>
    </row>
    <row r="856" spans="1:26" ht="15.75">
      <c r="A856" s="260"/>
      <c r="B856" s="260"/>
      <c r="C856" s="260"/>
      <c r="D856" s="260"/>
      <c r="E856" s="259"/>
      <c r="F856" s="260"/>
      <c r="G856" s="260"/>
      <c r="H856" s="260"/>
      <c r="I856" s="260"/>
      <c r="J856" s="260"/>
      <c r="K856" s="260"/>
      <c r="L856" s="260"/>
      <c r="M856" s="260"/>
      <c r="N856" s="260"/>
      <c r="O856" s="260"/>
      <c r="P856" s="260"/>
      <c r="Q856" s="260"/>
      <c r="R856" s="260"/>
      <c r="S856" s="260"/>
      <c r="T856" s="260"/>
      <c r="U856" s="260"/>
      <c r="V856" s="260"/>
      <c r="W856" s="260"/>
      <c r="X856" s="260"/>
      <c r="Y856" s="260"/>
      <c r="Z856" s="260"/>
    </row>
    <row r="857" spans="1:26" ht="15.75">
      <c r="A857" s="260"/>
      <c r="B857" s="260"/>
      <c r="C857" s="260"/>
      <c r="D857" s="260"/>
      <c r="E857" s="259"/>
      <c r="F857" s="260"/>
      <c r="G857" s="260"/>
      <c r="H857" s="260"/>
      <c r="I857" s="260"/>
      <c r="J857" s="260"/>
      <c r="K857" s="260"/>
      <c r="L857" s="260"/>
      <c r="M857" s="260"/>
      <c r="N857" s="260"/>
      <c r="O857" s="260"/>
      <c r="P857" s="260"/>
      <c r="Q857" s="260"/>
      <c r="R857" s="260"/>
      <c r="S857" s="260"/>
      <c r="T857" s="260"/>
      <c r="U857" s="260"/>
      <c r="V857" s="260"/>
      <c r="W857" s="260"/>
      <c r="X857" s="260"/>
      <c r="Y857" s="260"/>
      <c r="Z857" s="260"/>
    </row>
    <row r="858" spans="1:26" ht="15.75">
      <c r="A858" s="260"/>
      <c r="B858" s="260"/>
      <c r="C858" s="260"/>
      <c r="D858" s="260"/>
      <c r="E858" s="259"/>
      <c r="F858" s="260"/>
      <c r="G858" s="260"/>
      <c r="H858" s="260"/>
      <c r="I858" s="260"/>
      <c r="J858" s="260"/>
      <c r="K858" s="260"/>
      <c r="L858" s="260"/>
      <c r="M858" s="260"/>
      <c r="N858" s="260"/>
      <c r="O858" s="260"/>
      <c r="P858" s="260"/>
      <c r="Q858" s="260"/>
      <c r="R858" s="260"/>
      <c r="S858" s="260"/>
      <c r="T858" s="260"/>
      <c r="U858" s="260"/>
      <c r="V858" s="260"/>
      <c r="W858" s="260"/>
      <c r="X858" s="260"/>
      <c r="Y858" s="260"/>
      <c r="Z858" s="260"/>
    </row>
    <row r="859" spans="1:26" ht="15.75">
      <c r="A859" s="260"/>
      <c r="B859" s="260"/>
      <c r="C859" s="260"/>
      <c r="D859" s="260"/>
      <c r="E859" s="259"/>
      <c r="F859" s="260"/>
      <c r="G859" s="260"/>
      <c r="H859" s="260"/>
      <c r="I859" s="260"/>
      <c r="J859" s="260"/>
      <c r="K859" s="260"/>
      <c r="L859" s="260"/>
      <c r="M859" s="260"/>
      <c r="N859" s="260"/>
      <c r="O859" s="260"/>
      <c r="P859" s="260"/>
      <c r="Q859" s="260"/>
      <c r="R859" s="260"/>
      <c r="S859" s="260"/>
      <c r="T859" s="260"/>
      <c r="U859" s="260"/>
      <c r="V859" s="260"/>
      <c r="W859" s="260"/>
      <c r="X859" s="260"/>
      <c r="Y859" s="260"/>
      <c r="Z859" s="260"/>
    </row>
    <row r="860" spans="1:26" ht="15.75">
      <c r="A860" s="260"/>
      <c r="B860" s="260"/>
      <c r="C860" s="260"/>
      <c r="D860" s="260"/>
      <c r="E860" s="259"/>
      <c r="F860" s="260"/>
      <c r="G860" s="260"/>
      <c r="H860" s="260"/>
      <c r="I860" s="260"/>
      <c r="J860" s="260"/>
      <c r="K860" s="260"/>
      <c r="L860" s="260"/>
      <c r="M860" s="260"/>
      <c r="N860" s="260"/>
      <c r="O860" s="260"/>
      <c r="P860" s="260"/>
      <c r="Q860" s="260"/>
      <c r="R860" s="260"/>
      <c r="S860" s="260"/>
      <c r="T860" s="260"/>
      <c r="U860" s="260"/>
      <c r="V860" s="260"/>
      <c r="W860" s="260"/>
      <c r="X860" s="260"/>
      <c r="Y860" s="260"/>
      <c r="Z860" s="260"/>
    </row>
    <row r="861" spans="1:26" ht="15.75">
      <c r="A861" s="260"/>
      <c r="B861" s="260"/>
      <c r="C861" s="260"/>
      <c r="D861" s="260"/>
      <c r="E861" s="259"/>
      <c r="F861" s="260"/>
      <c r="G861" s="260"/>
      <c r="H861" s="260"/>
      <c r="I861" s="260"/>
      <c r="J861" s="260"/>
      <c r="K861" s="260"/>
      <c r="L861" s="260"/>
      <c r="M861" s="260"/>
      <c r="N861" s="260"/>
      <c r="O861" s="260"/>
      <c r="P861" s="260"/>
      <c r="Q861" s="260"/>
      <c r="R861" s="260"/>
      <c r="S861" s="260"/>
      <c r="T861" s="260"/>
      <c r="U861" s="260"/>
      <c r="V861" s="260"/>
      <c r="W861" s="260"/>
      <c r="X861" s="260"/>
      <c r="Y861" s="260"/>
      <c r="Z861" s="260"/>
    </row>
    <row r="862" spans="1:26" ht="15.75">
      <c r="A862" s="260"/>
      <c r="B862" s="260"/>
      <c r="C862" s="260"/>
      <c r="D862" s="260"/>
      <c r="E862" s="259"/>
      <c r="F862" s="260"/>
      <c r="G862" s="260"/>
      <c r="H862" s="260"/>
      <c r="I862" s="260"/>
      <c r="J862" s="260"/>
      <c r="K862" s="260"/>
      <c r="L862" s="260"/>
      <c r="M862" s="260"/>
      <c r="N862" s="260"/>
      <c r="O862" s="260"/>
      <c r="P862" s="260"/>
      <c r="Q862" s="260"/>
      <c r="R862" s="260"/>
      <c r="S862" s="260"/>
      <c r="T862" s="260"/>
      <c r="U862" s="260"/>
      <c r="V862" s="260"/>
      <c r="W862" s="260"/>
      <c r="X862" s="260"/>
      <c r="Y862" s="260"/>
      <c r="Z862" s="260"/>
    </row>
    <row r="863" spans="1:26" ht="15.75">
      <c r="A863" s="260"/>
      <c r="B863" s="260"/>
      <c r="C863" s="260"/>
      <c r="D863" s="260"/>
      <c r="E863" s="259"/>
      <c r="F863" s="260"/>
      <c r="G863" s="260"/>
      <c r="H863" s="260"/>
      <c r="I863" s="260"/>
      <c r="J863" s="260"/>
      <c r="K863" s="260"/>
      <c r="L863" s="260"/>
      <c r="M863" s="260"/>
      <c r="N863" s="260"/>
      <c r="O863" s="260"/>
      <c r="P863" s="260"/>
      <c r="Q863" s="260"/>
      <c r="R863" s="260"/>
      <c r="S863" s="260"/>
      <c r="T863" s="260"/>
      <c r="U863" s="260"/>
      <c r="V863" s="260"/>
      <c r="W863" s="260"/>
      <c r="X863" s="260"/>
      <c r="Y863" s="260"/>
      <c r="Z863" s="260"/>
    </row>
    <row r="864" spans="1:26" ht="15.75">
      <c r="A864" s="260"/>
      <c r="B864" s="260"/>
      <c r="C864" s="260"/>
      <c r="D864" s="260"/>
      <c r="E864" s="259"/>
      <c r="F864" s="260"/>
      <c r="G864" s="260"/>
      <c r="H864" s="260"/>
      <c r="I864" s="260"/>
      <c r="J864" s="260"/>
      <c r="K864" s="260"/>
      <c r="L864" s="260"/>
      <c r="M864" s="260"/>
      <c r="N864" s="260"/>
      <c r="O864" s="260"/>
      <c r="P864" s="260"/>
      <c r="Q864" s="260"/>
      <c r="R864" s="260"/>
      <c r="S864" s="260"/>
      <c r="T864" s="260"/>
      <c r="U864" s="260"/>
      <c r="V864" s="260"/>
      <c r="W864" s="260"/>
      <c r="X864" s="260"/>
      <c r="Y864" s="260"/>
      <c r="Z864" s="260"/>
    </row>
    <row r="865" spans="1:26" ht="15.75">
      <c r="A865" s="260"/>
      <c r="B865" s="260"/>
      <c r="C865" s="260"/>
      <c r="D865" s="260"/>
      <c r="E865" s="259"/>
      <c r="F865" s="260"/>
      <c r="G865" s="260"/>
      <c r="H865" s="260"/>
      <c r="I865" s="260"/>
      <c r="J865" s="260"/>
      <c r="K865" s="260"/>
      <c r="L865" s="260"/>
      <c r="M865" s="260"/>
      <c r="N865" s="260"/>
      <c r="O865" s="260"/>
      <c r="P865" s="260"/>
      <c r="Q865" s="260"/>
      <c r="R865" s="260"/>
      <c r="S865" s="260"/>
      <c r="T865" s="260"/>
      <c r="U865" s="260"/>
      <c r="V865" s="260"/>
      <c r="W865" s="260"/>
      <c r="X865" s="260"/>
      <c r="Y865" s="260"/>
      <c r="Z865" s="260"/>
    </row>
    <row r="866" spans="1:26" ht="15.75">
      <c r="A866" s="260"/>
      <c r="B866" s="260"/>
      <c r="C866" s="260"/>
      <c r="D866" s="260"/>
      <c r="E866" s="259"/>
      <c r="F866" s="260"/>
      <c r="G866" s="260"/>
      <c r="H866" s="260"/>
      <c r="I866" s="260"/>
      <c r="J866" s="260"/>
      <c r="K866" s="260"/>
      <c r="L866" s="260"/>
      <c r="M866" s="260"/>
      <c r="N866" s="260"/>
      <c r="O866" s="260"/>
      <c r="P866" s="260"/>
      <c r="Q866" s="260"/>
      <c r="R866" s="260"/>
      <c r="S866" s="260"/>
      <c r="T866" s="260"/>
      <c r="U866" s="260"/>
      <c r="V866" s="260"/>
      <c r="W866" s="260"/>
      <c r="X866" s="260"/>
      <c r="Y866" s="260"/>
      <c r="Z866" s="260"/>
    </row>
    <row r="867" spans="1:26" ht="15.75">
      <c r="A867" s="260"/>
      <c r="B867" s="260"/>
      <c r="C867" s="260"/>
      <c r="D867" s="260"/>
      <c r="E867" s="259"/>
      <c r="F867" s="260"/>
      <c r="G867" s="260"/>
      <c r="H867" s="260"/>
      <c r="I867" s="260"/>
      <c r="J867" s="260"/>
      <c r="K867" s="260"/>
      <c r="L867" s="260"/>
      <c r="M867" s="260"/>
      <c r="N867" s="260"/>
      <c r="O867" s="260"/>
      <c r="P867" s="260"/>
      <c r="Q867" s="260"/>
      <c r="R867" s="260"/>
      <c r="S867" s="260"/>
      <c r="T867" s="260"/>
      <c r="U867" s="260"/>
      <c r="V867" s="260"/>
      <c r="W867" s="260"/>
      <c r="X867" s="260"/>
      <c r="Y867" s="260"/>
      <c r="Z867" s="260"/>
    </row>
    <row r="868" spans="1:26" ht="15.75">
      <c r="A868" s="260"/>
      <c r="B868" s="260"/>
      <c r="C868" s="260"/>
      <c r="D868" s="260"/>
      <c r="E868" s="259"/>
      <c r="F868" s="260"/>
      <c r="G868" s="260"/>
      <c r="H868" s="260"/>
      <c r="I868" s="260"/>
      <c r="J868" s="260"/>
      <c r="K868" s="260"/>
      <c r="L868" s="260"/>
      <c r="M868" s="260"/>
      <c r="N868" s="260"/>
      <c r="O868" s="260"/>
      <c r="P868" s="260"/>
      <c r="Q868" s="260"/>
      <c r="R868" s="260"/>
      <c r="S868" s="260"/>
      <c r="T868" s="260"/>
      <c r="U868" s="260"/>
      <c r="V868" s="260"/>
      <c r="W868" s="260"/>
      <c r="X868" s="260"/>
      <c r="Y868" s="260"/>
      <c r="Z868" s="260"/>
    </row>
    <row r="869" spans="1:26" ht="15.75">
      <c r="A869" s="260"/>
      <c r="B869" s="260"/>
      <c r="C869" s="260"/>
      <c r="D869" s="260"/>
      <c r="E869" s="259"/>
      <c r="F869" s="260"/>
      <c r="G869" s="260"/>
      <c r="H869" s="260"/>
      <c r="I869" s="260"/>
      <c r="J869" s="260"/>
      <c r="K869" s="260"/>
      <c r="L869" s="260"/>
      <c r="M869" s="260"/>
      <c r="N869" s="260"/>
      <c r="O869" s="260"/>
      <c r="P869" s="260"/>
      <c r="Q869" s="260"/>
      <c r="R869" s="260"/>
      <c r="S869" s="260"/>
      <c r="T869" s="260"/>
      <c r="U869" s="260"/>
      <c r="V869" s="260"/>
      <c r="W869" s="260"/>
      <c r="X869" s="260"/>
      <c r="Y869" s="260"/>
      <c r="Z869" s="260"/>
    </row>
    <row r="870" spans="1:26" ht="15.75">
      <c r="A870" s="260"/>
      <c r="B870" s="260"/>
      <c r="C870" s="260"/>
      <c r="D870" s="260"/>
      <c r="E870" s="259"/>
      <c r="F870" s="260"/>
      <c r="G870" s="260"/>
      <c r="H870" s="260"/>
      <c r="I870" s="260"/>
      <c r="J870" s="260"/>
      <c r="K870" s="260"/>
      <c r="L870" s="260"/>
      <c r="M870" s="260"/>
      <c r="N870" s="260"/>
      <c r="O870" s="260"/>
      <c r="P870" s="260"/>
      <c r="Q870" s="260"/>
      <c r="R870" s="260"/>
      <c r="S870" s="260"/>
      <c r="T870" s="260"/>
      <c r="U870" s="260"/>
      <c r="V870" s="260"/>
      <c r="W870" s="260"/>
      <c r="X870" s="260"/>
      <c r="Y870" s="260"/>
      <c r="Z870" s="260"/>
    </row>
    <row r="871" spans="1:26" ht="15.75">
      <c r="A871" s="260"/>
      <c r="B871" s="260"/>
      <c r="C871" s="260"/>
      <c r="D871" s="260"/>
      <c r="E871" s="259"/>
      <c r="F871" s="260"/>
      <c r="G871" s="260"/>
      <c r="H871" s="260"/>
      <c r="I871" s="260"/>
      <c r="J871" s="260"/>
      <c r="K871" s="260"/>
      <c r="L871" s="260"/>
      <c r="M871" s="260"/>
      <c r="N871" s="260"/>
      <c r="O871" s="260"/>
      <c r="P871" s="260"/>
      <c r="Q871" s="260"/>
      <c r="R871" s="260"/>
      <c r="S871" s="260"/>
      <c r="T871" s="260"/>
      <c r="U871" s="260"/>
      <c r="V871" s="260"/>
      <c r="W871" s="260"/>
      <c r="X871" s="260"/>
      <c r="Y871" s="260"/>
      <c r="Z871" s="260"/>
    </row>
    <row r="872" spans="1:26" ht="15.75">
      <c r="A872" s="260"/>
      <c r="B872" s="260"/>
      <c r="C872" s="260"/>
      <c r="D872" s="260"/>
      <c r="E872" s="259"/>
      <c r="F872" s="260"/>
      <c r="G872" s="260"/>
      <c r="H872" s="260"/>
      <c r="I872" s="260"/>
      <c r="J872" s="260"/>
      <c r="K872" s="260"/>
      <c r="L872" s="260"/>
      <c r="M872" s="260"/>
      <c r="N872" s="260"/>
      <c r="O872" s="260"/>
      <c r="P872" s="260"/>
      <c r="Q872" s="260"/>
      <c r="R872" s="260"/>
      <c r="S872" s="260"/>
      <c r="T872" s="260"/>
      <c r="U872" s="260"/>
      <c r="V872" s="260"/>
      <c r="W872" s="260"/>
      <c r="X872" s="260"/>
      <c r="Y872" s="260"/>
      <c r="Z872" s="260"/>
    </row>
    <row r="873" spans="1:26" ht="15.75">
      <c r="A873" s="260"/>
      <c r="B873" s="260"/>
      <c r="C873" s="260"/>
      <c r="D873" s="260"/>
      <c r="E873" s="259"/>
      <c r="F873" s="260"/>
      <c r="G873" s="260"/>
      <c r="H873" s="260"/>
      <c r="I873" s="260"/>
      <c r="J873" s="260"/>
      <c r="K873" s="260"/>
      <c r="L873" s="260"/>
      <c r="M873" s="260"/>
      <c r="N873" s="260"/>
      <c r="O873" s="260"/>
      <c r="P873" s="260"/>
      <c r="Q873" s="260"/>
      <c r="R873" s="260"/>
      <c r="S873" s="260"/>
      <c r="T873" s="260"/>
      <c r="U873" s="260"/>
      <c r="V873" s="260"/>
      <c r="W873" s="260"/>
      <c r="X873" s="260"/>
      <c r="Y873" s="260"/>
      <c r="Z873" s="260"/>
    </row>
    <row r="874" spans="1:26" ht="15.75">
      <c r="A874" s="260"/>
      <c r="B874" s="260"/>
      <c r="C874" s="260"/>
      <c r="D874" s="260"/>
      <c r="E874" s="259"/>
      <c r="F874" s="260"/>
      <c r="G874" s="260"/>
      <c r="H874" s="260"/>
      <c r="I874" s="260"/>
      <c r="J874" s="260"/>
      <c r="K874" s="260"/>
      <c r="L874" s="260"/>
      <c r="M874" s="260"/>
      <c r="N874" s="260"/>
      <c r="O874" s="260"/>
      <c r="P874" s="260"/>
      <c r="Q874" s="260"/>
      <c r="R874" s="260"/>
      <c r="S874" s="260"/>
      <c r="T874" s="260"/>
      <c r="U874" s="260"/>
      <c r="V874" s="260"/>
      <c r="W874" s="260"/>
      <c r="X874" s="260"/>
      <c r="Y874" s="260"/>
      <c r="Z874" s="260"/>
    </row>
    <row r="875" spans="1:26" ht="15.75">
      <c r="A875" s="260"/>
      <c r="B875" s="260"/>
      <c r="C875" s="260"/>
      <c r="D875" s="260"/>
      <c r="E875" s="259"/>
      <c r="F875" s="260"/>
      <c r="G875" s="260"/>
      <c r="H875" s="260"/>
      <c r="I875" s="260"/>
      <c r="J875" s="260"/>
      <c r="K875" s="260"/>
      <c r="L875" s="260"/>
      <c r="M875" s="260"/>
      <c r="N875" s="260"/>
      <c r="O875" s="260"/>
      <c r="P875" s="260"/>
      <c r="Q875" s="260"/>
      <c r="R875" s="260"/>
      <c r="S875" s="260"/>
      <c r="T875" s="260"/>
      <c r="U875" s="260"/>
      <c r="V875" s="260"/>
      <c r="W875" s="260"/>
      <c r="X875" s="260"/>
      <c r="Y875" s="260"/>
      <c r="Z875" s="260"/>
    </row>
    <row r="876" spans="1:26" ht="15.75">
      <c r="A876" s="260"/>
      <c r="B876" s="260"/>
      <c r="C876" s="260"/>
      <c r="D876" s="260"/>
      <c r="E876" s="259"/>
      <c r="F876" s="260"/>
      <c r="G876" s="260"/>
      <c r="H876" s="260"/>
      <c r="I876" s="260"/>
      <c r="J876" s="260"/>
      <c r="K876" s="260"/>
      <c r="L876" s="260"/>
      <c r="M876" s="260"/>
      <c r="N876" s="260"/>
      <c r="O876" s="260"/>
      <c r="P876" s="260"/>
      <c r="Q876" s="260"/>
      <c r="R876" s="260"/>
      <c r="S876" s="260"/>
      <c r="T876" s="260"/>
      <c r="U876" s="260"/>
      <c r="V876" s="260"/>
      <c r="W876" s="260"/>
      <c r="X876" s="260"/>
      <c r="Y876" s="260"/>
      <c r="Z876" s="260"/>
    </row>
    <row r="877" spans="1:26" ht="15.75">
      <c r="A877" s="260"/>
      <c r="B877" s="260"/>
      <c r="C877" s="260"/>
      <c r="D877" s="260"/>
      <c r="E877" s="259"/>
      <c r="F877" s="260"/>
      <c r="G877" s="260"/>
      <c r="H877" s="260"/>
      <c r="I877" s="260"/>
      <c r="J877" s="260"/>
      <c r="K877" s="260"/>
      <c r="L877" s="260"/>
      <c r="M877" s="260"/>
      <c r="N877" s="260"/>
      <c r="O877" s="260"/>
      <c r="P877" s="260"/>
      <c r="Q877" s="260"/>
      <c r="R877" s="260"/>
      <c r="S877" s="260"/>
      <c r="T877" s="260"/>
      <c r="U877" s="260"/>
      <c r="V877" s="260"/>
      <c r="W877" s="260"/>
      <c r="X877" s="260"/>
      <c r="Y877" s="260"/>
      <c r="Z877" s="260"/>
    </row>
    <row r="878" spans="1:26" ht="15.75">
      <c r="A878" s="260"/>
      <c r="B878" s="260"/>
      <c r="C878" s="260"/>
      <c r="D878" s="260"/>
      <c r="E878" s="259"/>
      <c r="F878" s="260"/>
      <c r="G878" s="260"/>
      <c r="H878" s="260"/>
      <c r="I878" s="260"/>
      <c r="J878" s="260"/>
      <c r="K878" s="260"/>
      <c r="L878" s="260"/>
      <c r="M878" s="260"/>
      <c r="N878" s="260"/>
      <c r="O878" s="260"/>
      <c r="P878" s="260"/>
      <c r="Q878" s="260"/>
      <c r="R878" s="260"/>
      <c r="S878" s="260"/>
      <c r="T878" s="260"/>
      <c r="U878" s="260"/>
      <c r="V878" s="260"/>
      <c r="W878" s="260"/>
      <c r="X878" s="260"/>
      <c r="Y878" s="260"/>
      <c r="Z878" s="260"/>
    </row>
    <row r="879" spans="1:26" ht="15.75">
      <c r="A879" s="260"/>
      <c r="B879" s="260"/>
      <c r="C879" s="260"/>
      <c r="D879" s="260"/>
      <c r="E879" s="259"/>
      <c r="F879" s="260"/>
      <c r="G879" s="260"/>
      <c r="H879" s="260"/>
      <c r="I879" s="260"/>
      <c r="J879" s="260"/>
      <c r="K879" s="260"/>
      <c r="L879" s="260"/>
      <c r="M879" s="260"/>
      <c r="N879" s="260"/>
      <c r="O879" s="260"/>
      <c r="P879" s="260"/>
      <c r="Q879" s="260"/>
      <c r="R879" s="260"/>
      <c r="S879" s="260"/>
      <c r="T879" s="260"/>
      <c r="U879" s="260"/>
      <c r="V879" s="260"/>
      <c r="W879" s="260"/>
      <c r="X879" s="260"/>
      <c r="Y879" s="260"/>
      <c r="Z879" s="260"/>
    </row>
    <row r="880" spans="1:26" ht="15.75">
      <c r="A880" s="260"/>
      <c r="B880" s="260"/>
      <c r="C880" s="260"/>
      <c r="D880" s="260"/>
      <c r="E880" s="259"/>
      <c r="F880" s="260"/>
      <c r="G880" s="260"/>
      <c r="H880" s="260"/>
      <c r="I880" s="260"/>
      <c r="J880" s="260"/>
      <c r="K880" s="260"/>
      <c r="L880" s="260"/>
      <c r="M880" s="260"/>
      <c r="N880" s="260"/>
      <c r="O880" s="260"/>
      <c r="P880" s="260"/>
      <c r="Q880" s="260"/>
      <c r="R880" s="260"/>
      <c r="S880" s="260"/>
      <c r="T880" s="260"/>
      <c r="U880" s="260"/>
      <c r="V880" s="260"/>
      <c r="W880" s="260"/>
      <c r="X880" s="260"/>
      <c r="Y880" s="260"/>
      <c r="Z880" s="260"/>
    </row>
    <row r="881" spans="1:26" ht="15.75">
      <c r="A881" s="260"/>
      <c r="B881" s="260"/>
      <c r="C881" s="260"/>
      <c r="D881" s="260"/>
      <c r="E881" s="259"/>
      <c r="F881" s="260"/>
      <c r="G881" s="260"/>
      <c r="H881" s="260"/>
      <c r="I881" s="260"/>
      <c r="J881" s="260"/>
      <c r="K881" s="260"/>
      <c r="L881" s="260"/>
      <c r="M881" s="260"/>
      <c r="N881" s="260"/>
      <c r="O881" s="260"/>
      <c r="P881" s="260"/>
      <c r="Q881" s="260"/>
      <c r="R881" s="260"/>
      <c r="S881" s="260"/>
      <c r="T881" s="260"/>
      <c r="U881" s="260"/>
      <c r="V881" s="260"/>
      <c r="W881" s="260"/>
      <c r="X881" s="260"/>
      <c r="Y881" s="260"/>
      <c r="Z881" s="260"/>
    </row>
    <row r="882" spans="1:26" ht="15.75">
      <c r="A882" s="260"/>
      <c r="B882" s="260"/>
      <c r="C882" s="260"/>
      <c r="D882" s="260"/>
      <c r="E882" s="259"/>
      <c r="F882" s="260"/>
      <c r="G882" s="260"/>
      <c r="H882" s="260"/>
      <c r="I882" s="260"/>
      <c r="J882" s="260"/>
      <c r="K882" s="260"/>
      <c r="L882" s="260"/>
      <c r="M882" s="260"/>
      <c r="N882" s="260"/>
      <c r="O882" s="260"/>
      <c r="P882" s="260"/>
      <c r="Q882" s="260"/>
      <c r="R882" s="260"/>
      <c r="S882" s="260"/>
      <c r="T882" s="260"/>
      <c r="U882" s="260"/>
      <c r="V882" s="260"/>
      <c r="W882" s="260"/>
      <c r="X882" s="260"/>
      <c r="Y882" s="260"/>
      <c r="Z882" s="260"/>
    </row>
    <row r="883" spans="1:26" ht="15.75">
      <c r="A883" s="260"/>
      <c r="B883" s="260"/>
      <c r="C883" s="260"/>
      <c r="D883" s="260"/>
      <c r="E883" s="259"/>
      <c r="F883" s="260"/>
      <c r="G883" s="260"/>
      <c r="H883" s="260"/>
      <c r="I883" s="260"/>
      <c r="J883" s="260"/>
      <c r="K883" s="260"/>
      <c r="L883" s="260"/>
      <c r="M883" s="260"/>
      <c r="N883" s="260"/>
      <c r="O883" s="260"/>
      <c r="P883" s="260"/>
      <c r="Q883" s="260"/>
      <c r="R883" s="260"/>
      <c r="S883" s="260"/>
      <c r="T883" s="260"/>
      <c r="U883" s="260"/>
      <c r="V883" s="260"/>
      <c r="W883" s="260"/>
      <c r="X883" s="260"/>
      <c r="Y883" s="260"/>
      <c r="Z883" s="260"/>
    </row>
    <row r="884" spans="1:26" ht="15.75">
      <c r="A884" s="260"/>
      <c r="B884" s="260"/>
      <c r="C884" s="260"/>
      <c r="D884" s="260"/>
      <c r="E884" s="259"/>
      <c r="F884" s="260"/>
      <c r="G884" s="260"/>
      <c r="H884" s="260"/>
      <c r="I884" s="260"/>
      <c r="J884" s="260"/>
      <c r="K884" s="260"/>
      <c r="L884" s="260"/>
      <c r="M884" s="260"/>
      <c r="N884" s="260"/>
      <c r="O884" s="260"/>
      <c r="P884" s="260"/>
      <c r="Q884" s="260"/>
      <c r="R884" s="260"/>
      <c r="S884" s="260"/>
      <c r="T884" s="260"/>
      <c r="U884" s="260"/>
      <c r="V884" s="260"/>
      <c r="W884" s="260"/>
      <c r="X884" s="260"/>
      <c r="Y884" s="260"/>
      <c r="Z884" s="260"/>
    </row>
    <row r="885" spans="1:26" ht="15.75">
      <c r="A885" s="260"/>
      <c r="B885" s="260"/>
      <c r="C885" s="260"/>
      <c r="D885" s="260"/>
      <c r="E885" s="259"/>
      <c r="F885" s="260"/>
      <c r="G885" s="260"/>
      <c r="H885" s="260"/>
      <c r="I885" s="260"/>
      <c r="J885" s="260"/>
      <c r="K885" s="260"/>
      <c r="L885" s="260"/>
      <c r="M885" s="260"/>
      <c r="N885" s="260"/>
      <c r="O885" s="260"/>
      <c r="P885" s="260"/>
      <c r="Q885" s="260"/>
      <c r="R885" s="260"/>
      <c r="S885" s="260"/>
      <c r="T885" s="260"/>
      <c r="U885" s="260"/>
      <c r="V885" s="260"/>
      <c r="W885" s="260"/>
      <c r="X885" s="260"/>
      <c r="Y885" s="260"/>
      <c r="Z885" s="260"/>
    </row>
    <row r="886" spans="1:26" ht="15.75">
      <c r="A886" s="260"/>
      <c r="B886" s="260"/>
      <c r="C886" s="260"/>
      <c r="D886" s="260"/>
      <c r="E886" s="259"/>
      <c r="F886" s="260"/>
      <c r="G886" s="260"/>
      <c r="H886" s="260"/>
      <c r="I886" s="260"/>
      <c r="J886" s="260"/>
      <c r="K886" s="260"/>
      <c r="L886" s="260"/>
      <c r="M886" s="260"/>
      <c r="N886" s="260"/>
      <c r="O886" s="260"/>
      <c r="P886" s="260"/>
      <c r="Q886" s="260"/>
      <c r="R886" s="260"/>
      <c r="S886" s="260"/>
      <c r="T886" s="260"/>
      <c r="U886" s="260"/>
      <c r="V886" s="260"/>
      <c r="W886" s="260"/>
      <c r="X886" s="260"/>
      <c r="Y886" s="260"/>
      <c r="Z886" s="260"/>
    </row>
    <row r="887" spans="1:26" ht="15.75">
      <c r="A887" s="260"/>
      <c r="B887" s="260"/>
      <c r="C887" s="260"/>
      <c r="D887" s="260"/>
      <c r="E887" s="259"/>
      <c r="F887" s="260"/>
      <c r="G887" s="260"/>
      <c r="H887" s="260"/>
      <c r="I887" s="260"/>
      <c r="J887" s="260"/>
      <c r="K887" s="260"/>
      <c r="L887" s="260"/>
      <c r="M887" s="260"/>
      <c r="N887" s="260"/>
      <c r="O887" s="260"/>
      <c r="P887" s="260"/>
      <c r="Q887" s="260"/>
      <c r="R887" s="260"/>
      <c r="S887" s="260"/>
      <c r="T887" s="260"/>
      <c r="U887" s="260"/>
      <c r="V887" s="260"/>
      <c r="W887" s="260"/>
      <c r="X887" s="260"/>
      <c r="Y887" s="260"/>
      <c r="Z887" s="260"/>
    </row>
    <row r="888" spans="1:26" ht="15.75">
      <c r="A888" s="260"/>
      <c r="B888" s="260"/>
      <c r="C888" s="260"/>
      <c r="D888" s="260"/>
      <c r="E888" s="259"/>
      <c r="F888" s="260"/>
      <c r="G888" s="260"/>
      <c r="H888" s="260"/>
      <c r="I888" s="260"/>
      <c r="J888" s="260"/>
      <c r="K888" s="260"/>
      <c r="L888" s="260"/>
      <c r="M888" s="260"/>
      <c r="N888" s="260"/>
      <c r="O888" s="260"/>
      <c r="P888" s="260"/>
      <c r="Q888" s="260"/>
      <c r="R888" s="260"/>
      <c r="S888" s="260"/>
      <c r="T888" s="260"/>
      <c r="U888" s="260"/>
      <c r="V888" s="260"/>
      <c r="W888" s="260"/>
      <c r="X888" s="260"/>
      <c r="Y888" s="260"/>
      <c r="Z888" s="260"/>
    </row>
    <row r="889" spans="1:26" ht="15.75">
      <c r="A889" s="260"/>
      <c r="B889" s="260"/>
      <c r="C889" s="260"/>
      <c r="D889" s="260"/>
      <c r="E889" s="259"/>
      <c r="F889" s="260"/>
      <c r="G889" s="260"/>
      <c r="H889" s="260"/>
      <c r="I889" s="260"/>
      <c r="J889" s="260"/>
      <c r="K889" s="260"/>
      <c r="L889" s="260"/>
      <c r="M889" s="260"/>
      <c r="N889" s="260"/>
      <c r="O889" s="260"/>
      <c r="P889" s="260"/>
      <c r="Q889" s="260"/>
      <c r="R889" s="260"/>
      <c r="S889" s="260"/>
      <c r="T889" s="260"/>
      <c r="U889" s="260"/>
      <c r="V889" s="260"/>
      <c r="W889" s="260"/>
      <c r="X889" s="260"/>
      <c r="Y889" s="260"/>
      <c r="Z889" s="260"/>
    </row>
    <row r="890" spans="1:26" ht="15.75">
      <c r="A890" s="260"/>
      <c r="B890" s="260"/>
      <c r="C890" s="260"/>
      <c r="D890" s="260"/>
      <c r="E890" s="259"/>
      <c r="F890" s="260"/>
      <c r="G890" s="260"/>
      <c r="H890" s="260"/>
      <c r="I890" s="260"/>
      <c r="J890" s="260"/>
      <c r="K890" s="260"/>
      <c r="L890" s="260"/>
      <c r="M890" s="260"/>
      <c r="N890" s="260"/>
      <c r="O890" s="260"/>
      <c r="P890" s="260"/>
      <c r="Q890" s="260"/>
      <c r="R890" s="260"/>
      <c r="S890" s="260"/>
      <c r="T890" s="260"/>
      <c r="U890" s="260"/>
      <c r="V890" s="260"/>
      <c r="W890" s="260"/>
      <c r="X890" s="260"/>
      <c r="Y890" s="260"/>
      <c r="Z890" s="260"/>
    </row>
    <row r="891" spans="1:26" ht="15.75">
      <c r="A891" s="260"/>
      <c r="B891" s="260"/>
      <c r="C891" s="260"/>
      <c r="D891" s="260"/>
      <c r="E891" s="259"/>
      <c r="F891" s="260"/>
      <c r="G891" s="260"/>
      <c r="H891" s="260"/>
      <c r="I891" s="260"/>
      <c r="J891" s="260"/>
      <c r="K891" s="260"/>
      <c r="L891" s="260"/>
      <c r="M891" s="260"/>
      <c r="N891" s="260"/>
      <c r="O891" s="260"/>
      <c r="P891" s="260"/>
      <c r="Q891" s="260"/>
      <c r="R891" s="260"/>
      <c r="S891" s="260"/>
      <c r="T891" s="260"/>
      <c r="U891" s="260"/>
      <c r="V891" s="260"/>
      <c r="W891" s="260"/>
      <c r="X891" s="260"/>
      <c r="Y891" s="260"/>
      <c r="Z891" s="260"/>
    </row>
    <row r="892" spans="1:26" ht="15.75">
      <c r="A892" s="260"/>
      <c r="B892" s="260"/>
      <c r="C892" s="260"/>
      <c r="D892" s="260"/>
      <c r="E892" s="259"/>
      <c r="F892" s="260"/>
      <c r="G892" s="260"/>
      <c r="H892" s="260"/>
      <c r="I892" s="260"/>
      <c r="J892" s="260"/>
      <c r="K892" s="260"/>
      <c r="L892" s="260"/>
      <c r="M892" s="260"/>
      <c r="N892" s="260"/>
      <c r="O892" s="260"/>
      <c r="P892" s="260"/>
      <c r="Q892" s="260"/>
      <c r="R892" s="260"/>
      <c r="S892" s="260"/>
      <c r="T892" s="260"/>
      <c r="U892" s="260"/>
      <c r="V892" s="260"/>
      <c r="W892" s="260"/>
      <c r="X892" s="260"/>
      <c r="Y892" s="260"/>
      <c r="Z892" s="260"/>
    </row>
    <row r="893" spans="1:26" ht="15.75">
      <c r="A893" s="260"/>
      <c r="B893" s="260"/>
      <c r="C893" s="260"/>
      <c r="D893" s="260"/>
      <c r="E893" s="259"/>
      <c r="F893" s="260"/>
      <c r="G893" s="260"/>
      <c r="H893" s="260"/>
      <c r="I893" s="260"/>
      <c r="J893" s="260"/>
      <c r="K893" s="260"/>
      <c r="L893" s="260"/>
      <c r="M893" s="260"/>
      <c r="N893" s="260"/>
      <c r="O893" s="260"/>
      <c r="P893" s="260"/>
      <c r="Q893" s="260"/>
      <c r="R893" s="260"/>
      <c r="S893" s="260"/>
      <c r="T893" s="260"/>
      <c r="U893" s="260"/>
      <c r="V893" s="260"/>
      <c r="W893" s="260"/>
      <c r="X893" s="260"/>
      <c r="Y893" s="260"/>
      <c r="Z893" s="260"/>
    </row>
    <row r="894" spans="1:26" ht="15.75">
      <c r="A894" s="260"/>
      <c r="B894" s="260"/>
      <c r="C894" s="260"/>
      <c r="D894" s="260"/>
      <c r="E894" s="259"/>
      <c r="F894" s="260"/>
      <c r="G894" s="260"/>
      <c r="H894" s="260"/>
      <c r="I894" s="260"/>
      <c r="J894" s="260"/>
      <c r="K894" s="260"/>
      <c r="L894" s="260"/>
      <c r="M894" s="260"/>
      <c r="N894" s="260"/>
      <c r="O894" s="260"/>
      <c r="P894" s="260"/>
      <c r="Q894" s="260"/>
      <c r="R894" s="260"/>
      <c r="S894" s="260"/>
      <c r="T894" s="260"/>
      <c r="U894" s="260"/>
      <c r="V894" s="260"/>
      <c r="W894" s="260"/>
      <c r="X894" s="260"/>
      <c r="Y894" s="260"/>
      <c r="Z894" s="260"/>
    </row>
    <row r="895" spans="1:26" ht="15.75">
      <c r="A895" s="260"/>
      <c r="B895" s="260"/>
      <c r="C895" s="260"/>
      <c r="D895" s="260"/>
      <c r="E895" s="259"/>
      <c r="F895" s="260"/>
      <c r="G895" s="260"/>
      <c r="H895" s="260"/>
      <c r="I895" s="260"/>
      <c r="J895" s="260"/>
      <c r="K895" s="260"/>
      <c r="L895" s="260"/>
      <c r="M895" s="260"/>
      <c r="N895" s="260"/>
      <c r="O895" s="260"/>
      <c r="P895" s="260"/>
      <c r="Q895" s="260"/>
      <c r="R895" s="260"/>
      <c r="S895" s="260"/>
      <c r="T895" s="260"/>
      <c r="U895" s="260"/>
      <c r="V895" s="260"/>
      <c r="W895" s="260"/>
      <c r="X895" s="260"/>
      <c r="Y895" s="260"/>
      <c r="Z895" s="260"/>
    </row>
    <row r="896" spans="1:26" ht="15.75">
      <c r="A896" s="260"/>
      <c r="B896" s="260"/>
      <c r="C896" s="260"/>
      <c r="D896" s="260"/>
      <c r="E896" s="259"/>
      <c r="F896" s="260"/>
      <c r="G896" s="260"/>
      <c r="H896" s="260"/>
      <c r="I896" s="260"/>
      <c r="J896" s="260"/>
      <c r="K896" s="260"/>
      <c r="L896" s="260"/>
      <c r="M896" s="260"/>
      <c r="N896" s="260"/>
      <c r="O896" s="260"/>
      <c r="P896" s="260"/>
      <c r="Q896" s="260"/>
      <c r="R896" s="260"/>
      <c r="S896" s="260"/>
      <c r="T896" s="260"/>
      <c r="U896" s="260"/>
      <c r="V896" s="260"/>
      <c r="W896" s="260"/>
      <c r="X896" s="260"/>
      <c r="Y896" s="260"/>
      <c r="Z896" s="260"/>
    </row>
    <row r="897" spans="1:26" ht="15.75">
      <c r="A897" s="260"/>
      <c r="B897" s="260"/>
      <c r="C897" s="260"/>
      <c r="D897" s="260"/>
      <c r="E897" s="259"/>
      <c r="F897" s="260"/>
      <c r="G897" s="260"/>
      <c r="H897" s="260"/>
      <c r="I897" s="260"/>
      <c r="J897" s="260"/>
      <c r="K897" s="260"/>
      <c r="L897" s="260"/>
      <c r="M897" s="260"/>
      <c r="N897" s="260"/>
      <c r="O897" s="260"/>
      <c r="P897" s="260"/>
      <c r="Q897" s="260"/>
      <c r="R897" s="260"/>
      <c r="S897" s="260"/>
      <c r="T897" s="260"/>
      <c r="U897" s="260"/>
      <c r="V897" s="260"/>
      <c r="W897" s="260"/>
      <c r="X897" s="260"/>
      <c r="Y897" s="260"/>
      <c r="Z897" s="260"/>
    </row>
    <row r="898" spans="1:26" ht="15.75">
      <c r="A898" s="260"/>
      <c r="B898" s="260"/>
      <c r="C898" s="260"/>
      <c r="D898" s="260"/>
      <c r="E898" s="259"/>
      <c r="F898" s="260"/>
      <c r="G898" s="260"/>
      <c r="H898" s="260"/>
      <c r="I898" s="260"/>
      <c r="J898" s="260"/>
      <c r="K898" s="260"/>
      <c r="L898" s="260"/>
      <c r="M898" s="260"/>
      <c r="N898" s="260"/>
      <c r="O898" s="260"/>
      <c r="P898" s="260"/>
      <c r="Q898" s="260"/>
      <c r="R898" s="260"/>
      <c r="S898" s="260"/>
      <c r="T898" s="260"/>
      <c r="U898" s="260"/>
      <c r="V898" s="260"/>
      <c r="W898" s="260"/>
      <c r="X898" s="260"/>
      <c r="Y898" s="260"/>
      <c r="Z898" s="260"/>
    </row>
    <row r="899" spans="1:26" ht="15.75">
      <c r="A899" s="260"/>
      <c r="B899" s="260"/>
      <c r="C899" s="260"/>
      <c r="D899" s="260"/>
      <c r="E899" s="259"/>
      <c r="F899" s="260"/>
      <c r="G899" s="260"/>
      <c r="H899" s="260"/>
      <c r="I899" s="260"/>
      <c r="J899" s="260"/>
      <c r="K899" s="260"/>
      <c r="L899" s="260"/>
      <c r="M899" s="260"/>
      <c r="N899" s="260"/>
      <c r="O899" s="260"/>
      <c r="P899" s="260"/>
      <c r="Q899" s="260"/>
      <c r="R899" s="260"/>
      <c r="S899" s="260"/>
      <c r="T899" s="260"/>
      <c r="U899" s="260"/>
      <c r="V899" s="260"/>
      <c r="W899" s="260"/>
      <c r="X899" s="260"/>
      <c r="Y899" s="260"/>
      <c r="Z899" s="260"/>
    </row>
    <row r="900" spans="1:26" ht="15.75">
      <c r="A900" s="260"/>
      <c r="B900" s="260"/>
      <c r="C900" s="260"/>
      <c r="D900" s="260"/>
      <c r="E900" s="259"/>
      <c r="F900" s="260"/>
      <c r="G900" s="260"/>
      <c r="H900" s="260"/>
      <c r="I900" s="260"/>
      <c r="J900" s="260"/>
      <c r="K900" s="260"/>
      <c r="L900" s="260"/>
      <c r="M900" s="260"/>
      <c r="N900" s="260"/>
      <c r="O900" s="260"/>
      <c r="P900" s="260"/>
      <c r="Q900" s="260"/>
      <c r="R900" s="260"/>
      <c r="S900" s="260"/>
      <c r="T900" s="260"/>
      <c r="U900" s="260"/>
      <c r="V900" s="260"/>
      <c r="W900" s="260"/>
      <c r="X900" s="260"/>
      <c r="Y900" s="260"/>
      <c r="Z900" s="260"/>
    </row>
    <row r="901" spans="1:26" ht="15.75">
      <c r="A901" s="260"/>
      <c r="B901" s="260"/>
      <c r="C901" s="260"/>
      <c r="D901" s="260"/>
      <c r="E901" s="259"/>
      <c r="F901" s="260"/>
      <c r="G901" s="260"/>
      <c r="H901" s="260"/>
      <c r="I901" s="260"/>
      <c r="J901" s="260"/>
      <c r="K901" s="260"/>
      <c r="L901" s="260"/>
      <c r="M901" s="260"/>
      <c r="N901" s="260"/>
      <c r="O901" s="260"/>
      <c r="P901" s="260"/>
      <c r="Q901" s="260"/>
      <c r="R901" s="260"/>
      <c r="S901" s="260"/>
      <c r="T901" s="260"/>
      <c r="U901" s="260"/>
      <c r="V901" s="260"/>
      <c r="W901" s="260"/>
      <c r="X901" s="260"/>
      <c r="Y901" s="260"/>
      <c r="Z901" s="260"/>
    </row>
    <row r="902" spans="1:26" ht="15.75">
      <c r="A902" s="260"/>
      <c r="B902" s="260"/>
      <c r="C902" s="260"/>
      <c r="D902" s="260"/>
      <c r="E902" s="259"/>
      <c r="F902" s="260"/>
      <c r="G902" s="260"/>
      <c r="H902" s="260"/>
      <c r="I902" s="260"/>
      <c r="J902" s="260"/>
      <c r="K902" s="260"/>
      <c r="L902" s="260"/>
      <c r="M902" s="260"/>
      <c r="N902" s="260"/>
      <c r="O902" s="260"/>
      <c r="P902" s="260"/>
      <c r="Q902" s="260"/>
      <c r="R902" s="260"/>
      <c r="S902" s="260"/>
      <c r="T902" s="260"/>
      <c r="U902" s="260"/>
      <c r="V902" s="260"/>
      <c r="W902" s="260"/>
      <c r="X902" s="260"/>
      <c r="Y902" s="260"/>
      <c r="Z902" s="260"/>
    </row>
    <row r="903" spans="1:26" ht="15.75">
      <c r="A903" s="260"/>
      <c r="B903" s="260"/>
      <c r="C903" s="260"/>
      <c r="D903" s="260"/>
      <c r="E903" s="259"/>
      <c r="F903" s="260"/>
      <c r="G903" s="260"/>
      <c r="H903" s="260"/>
      <c r="I903" s="260"/>
      <c r="J903" s="260"/>
      <c r="K903" s="260"/>
      <c r="L903" s="260"/>
      <c r="M903" s="260"/>
      <c r="N903" s="260"/>
      <c r="O903" s="260"/>
      <c r="P903" s="260"/>
      <c r="Q903" s="260"/>
      <c r="R903" s="260"/>
      <c r="S903" s="260"/>
      <c r="T903" s="260"/>
      <c r="U903" s="260"/>
      <c r="V903" s="260"/>
      <c r="W903" s="260"/>
      <c r="X903" s="260"/>
      <c r="Y903" s="260"/>
      <c r="Z903" s="260"/>
    </row>
    <row r="904" spans="1:26" ht="15.75">
      <c r="A904" s="260"/>
      <c r="B904" s="260"/>
      <c r="C904" s="260"/>
      <c r="D904" s="260"/>
      <c r="E904" s="259"/>
      <c r="F904" s="260"/>
      <c r="G904" s="260"/>
      <c r="H904" s="260"/>
      <c r="I904" s="260"/>
      <c r="J904" s="260"/>
      <c r="K904" s="260"/>
      <c r="L904" s="260"/>
      <c r="M904" s="260"/>
      <c r="N904" s="260"/>
      <c r="O904" s="260"/>
      <c r="P904" s="260"/>
      <c r="Q904" s="260"/>
      <c r="R904" s="260"/>
      <c r="S904" s="260"/>
      <c r="T904" s="260"/>
      <c r="U904" s="260"/>
      <c r="V904" s="260"/>
      <c r="W904" s="260"/>
      <c r="X904" s="260"/>
      <c r="Y904" s="260"/>
      <c r="Z904" s="260"/>
    </row>
    <row r="905" spans="1:26" ht="15.75">
      <c r="A905" s="260"/>
      <c r="B905" s="260"/>
      <c r="C905" s="260"/>
      <c r="D905" s="260"/>
      <c r="E905" s="259"/>
      <c r="F905" s="260"/>
      <c r="G905" s="260"/>
      <c r="H905" s="260"/>
      <c r="I905" s="260"/>
      <c r="J905" s="260"/>
      <c r="K905" s="260"/>
      <c r="L905" s="260"/>
      <c r="M905" s="260"/>
      <c r="N905" s="260"/>
      <c r="O905" s="260"/>
      <c r="P905" s="260"/>
      <c r="Q905" s="260"/>
      <c r="R905" s="260"/>
      <c r="S905" s="260"/>
      <c r="T905" s="260"/>
      <c r="U905" s="260"/>
      <c r="V905" s="260"/>
      <c r="W905" s="260"/>
      <c r="X905" s="260"/>
      <c r="Y905" s="260"/>
      <c r="Z905" s="260"/>
    </row>
    <row r="906" spans="1:26" ht="15.75">
      <c r="A906" s="260"/>
      <c r="B906" s="260"/>
      <c r="C906" s="260"/>
      <c r="D906" s="260"/>
      <c r="E906" s="259"/>
      <c r="F906" s="260"/>
      <c r="G906" s="260"/>
      <c r="H906" s="260"/>
      <c r="I906" s="260"/>
      <c r="J906" s="260"/>
      <c r="K906" s="260"/>
      <c r="L906" s="260"/>
      <c r="M906" s="260"/>
      <c r="N906" s="260"/>
      <c r="O906" s="260"/>
      <c r="P906" s="260"/>
      <c r="Q906" s="260"/>
      <c r="R906" s="260"/>
      <c r="S906" s="260"/>
      <c r="T906" s="260"/>
      <c r="U906" s="260"/>
      <c r="V906" s="260"/>
      <c r="W906" s="260"/>
      <c r="X906" s="260"/>
      <c r="Y906" s="260"/>
      <c r="Z906" s="260"/>
    </row>
    <row r="907" spans="1:26" ht="15.75">
      <c r="A907" s="260"/>
      <c r="B907" s="260"/>
      <c r="C907" s="260"/>
      <c r="D907" s="260"/>
      <c r="E907" s="259"/>
      <c r="F907" s="260"/>
      <c r="G907" s="260"/>
      <c r="H907" s="260"/>
      <c r="I907" s="260"/>
      <c r="J907" s="260"/>
      <c r="K907" s="260"/>
      <c r="L907" s="260"/>
      <c r="M907" s="260"/>
      <c r="N907" s="260"/>
      <c r="O907" s="260"/>
      <c r="P907" s="260"/>
      <c r="Q907" s="260"/>
      <c r="R907" s="260"/>
      <c r="S907" s="260"/>
      <c r="T907" s="260"/>
      <c r="U907" s="260"/>
      <c r="V907" s="260"/>
      <c r="W907" s="260"/>
      <c r="X907" s="260"/>
      <c r="Y907" s="260"/>
      <c r="Z907" s="260"/>
    </row>
    <row r="908" spans="1:26" ht="15.75">
      <c r="A908" s="260"/>
      <c r="B908" s="260"/>
      <c r="C908" s="260"/>
      <c r="D908" s="260"/>
      <c r="E908" s="259"/>
      <c r="F908" s="260"/>
      <c r="G908" s="260"/>
      <c r="H908" s="260"/>
      <c r="I908" s="260"/>
      <c r="J908" s="260"/>
      <c r="K908" s="260"/>
      <c r="L908" s="260"/>
      <c r="M908" s="260"/>
      <c r="N908" s="260"/>
      <c r="O908" s="260"/>
      <c r="P908" s="260"/>
      <c r="Q908" s="260"/>
      <c r="R908" s="260"/>
      <c r="S908" s="260"/>
      <c r="T908" s="260"/>
      <c r="U908" s="260"/>
      <c r="V908" s="260"/>
      <c r="W908" s="260"/>
      <c r="X908" s="260"/>
      <c r="Y908" s="260"/>
      <c r="Z908" s="260"/>
    </row>
    <row r="909" spans="1:26" ht="15.75">
      <c r="A909" s="260"/>
      <c r="B909" s="260"/>
      <c r="C909" s="260"/>
      <c r="D909" s="260"/>
      <c r="E909" s="259"/>
      <c r="F909" s="260"/>
      <c r="G909" s="260"/>
      <c r="H909" s="260"/>
      <c r="I909" s="260"/>
      <c r="J909" s="260"/>
      <c r="K909" s="260"/>
      <c r="L909" s="260"/>
      <c r="M909" s="260"/>
      <c r="N909" s="260"/>
      <c r="O909" s="260"/>
      <c r="P909" s="260"/>
      <c r="Q909" s="260"/>
      <c r="R909" s="260"/>
      <c r="S909" s="260"/>
      <c r="T909" s="260"/>
      <c r="U909" s="260"/>
      <c r="V909" s="260"/>
      <c r="W909" s="260"/>
      <c r="X909" s="260"/>
      <c r="Y909" s="260"/>
      <c r="Z909" s="260"/>
    </row>
    <row r="910" spans="1:26" ht="15.75">
      <c r="A910" s="260"/>
      <c r="B910" s="260"/>
      <c r="C910" s="260"/>
      <c r="D910" s="260"/>
      <c r="E910" s="259"/>
      <c r="F910" s="260"/>
      <c r="G910" s="260"/>
      <c r="H910" s="260"/>
      <c r="I910" s="260"/>
      <c r="J910" s="260"/>
      <c r="K910" s="260"/>
      <c r="L910" s="260"/>
      <c r="M910" s="260"/>
      <c r="N910" s="260"/>
      <c r="O910" s="260"/>
      <c r="P910" s="260"/>
      <c r="Q910" s="260"/>
      <c r="R910" s="260"/>
      <c r="S910" s="260"/>
      <c r="T910" s="260"/>
      <c r="U910" s="260"/>
      <c r="V910" s="260"/>
      <c r="W910" s="260"/>
      <c r="X910" s="260"/>
      <c r="Y910" s="260"/>
      <c r="Z910" s="260"/>
    </row>
    <row r="911" spans="1:26" ht="15.75">
      <c r="A911" s="260"/>
      <c r="B911" s="260"/>
      <c r="C911" s="260"/>
      <c r="D911" s="260"/>
      <c r="E911" s="259"/>
      <c r="F911" s="260"/>
      <c r="G911" s="260"/>
      <c r="H911" s="260"/>
      <c r="I911" s="260"/>
      <c r="J911" s="260"/>
      <c r="K911" s="260"/>
      <c r="L911" s="260"/>
      <c r="M911" s="260"/>
      <c r="N911" s="260"/>
      <c r="O911" s="260"/>
      <c r="P911" s="260"/>
      <c r="Q911" s="260"/>
      <c r="R911" s="260"/>
      <c r="S911" s="260"/>
      <c r="T911" s="260"/>
      <c r="U911" s="260"/>
      <c r="V911" s="260"/>
      <c r="W911" s="260"/>
      <c r="X911" s="260"/>
      <c r="Y911" s="260"/>
      <c r="Z911" s="260"/>
    </row>
    <row r="912" spans="1:26" ht="15.75">
      <c r="A912" s="260"/>
      <c r="B912" s="260"/>
      <c r="C912" s="260"/>
      <c r="D912" s="260"/>
      <c r="E912" s="259"/>
      <c r="F912" s="260"/>
      <c r="G912" s="260"/>
      <c r="H912" s="260"/>
      <c r="I912" s="260"/>
      <c r="J912" s="260"/>
      <c r="K912" s="260"/>
      <c r="L912" s="260"/>
      <c r="M912" s="260"/>
      <c r="N912" s="260"/>
      <c r="O912" s="260"/>
      <c r="P912" s="260"/>
      <c r="Q912" s="260"/>
      <c r="R912" s="260"/>
      <c r="S912" s="260"/>
      <c r="T912" s="260"/>
      <c r="U912" s="260"/>
      <c r="V912" s="260"/>
      <c r="W912" s="260"/>
      <c r="X912" s="260"/>
      <c r="Y912" s="260"/>
      <c r="Z912" s="260"/>
    </row>
    <row r="913" spans="1:26" ht="15.75">
      <c r="A913" s="260"/>
      <c r="B913" s="260"/>
      <c r="C913" s="260"/>
      <c r="D913" s="260"/>
      <c r="E913" s="259"/>
      <c r="F913" s="260"/>
      <c r="G913" s="260"/>
      <c r="H913" s="260"/>
      <c r="I913" s="260"/>
      <c r="J913" s="260"/>
      <c r="K913" s="260"/>
      <c r="L913" s="260"/>
      <c r="M913" s="260"/>
      <c r="N913" s="260"/>
      <c r="O913" s="260"/>
      <c r="P913" s="260"/>
      <c r="Q913" s="260"/>
      <c r="R913" s="260"/>
      <c r="S913" s="260"/>
      <c r="T913" s="260"/>
      <c r="U913" s="260"/>
      <c r="V913" s="260"/>
      <c r="W913" s="260"/>
      <c r="X913" s="260"/>
      <c r="Y913" s="260"/>
      <c r="Z913" s="260"/>
    </row>
    <row r="914" spans="1:26" ht="15.75">
      <c r="A914" s="260"/>
      <c r="B914" s="260"/>
      <c r="C914" s="260"/>
      <c r="D914" s="260"/>
      <c r="E914" s="259"/>
      <c r="F914" s="260"/>
      <c r="G914" s="260"/>
      <c r="H914" s="260"/>
      <c r="I914" s="260"/>
      <c r="J914" s="260"/>
      <c r="K914" s="260"/>
      <c r="L914" s="260"/>
      <c r="M914" s="260"/>
      <c r="N914" s="260"/>
      <c r="O914" s="260"/>
      <c r="P914" s="260"/>
      <c r="Q914" s="260"/>
      <c r="R914" s="260"/>
      <c r="S914" s="260"/>
      <c r="T914" s="260"/>
      <c r="U914" s="260"/>
      <c r="V914" s="260"/>
      <c r="W914" s="260"/>
      <c r="X914" s="260"/>
      <c r="Y914" s="260"/>
      <c r="Z914" s="260"/>
    </row>
    <row r="915" spans="1:26" ht="15.75">
      <c r="A915" s="260"/>
      <c r="B915" s="260"/>
      <c r="C915" s="260"/>
      <c r="D915" s="260"/>
      <c r="E915" s="259"/>
      <c r="F915" s="260"/>
      <c r="G915" s="260"/>
      <c r="H915" s="260"/>
      <c r="I915" s="260"/>
      <c r="J915" s="260"/>
      <c r="K915" s="260"/>
      <c r="L915" s="260"/>
      <c r="M915" s="260"/>
      <c r="N915" s="260"/>
      <c r="O915" s="260"/>
      <c r="P915" s="260"/>
      <c r="Q915" s="260"/>
      <c r="R915" s="260"/>
      <c r="S915" s="260"/>
      <c r="T915" s="260"/>
      <c r="U915" s="260"/>
      <c r="V915" s="260"/>
      <c r="W915" s="260"/>
      <c r="X915" s="260"/>
      <c r="Y915" s="260"/>
      <c r="Z915" s="260"/>
    </row>
    <row r="916" spans="1:26" ht="15.75">
      <c r="A916" s="260"/>
      <c r="B916" s="260"/>
      <c r="C916" s="260"/>
      <c r="D916" s="260"/>
      <c r="E916" s="259"/>
      <c r="F916" s="260"/>
      <c r="G916" s="260"/>
      <c r="H916" s="260"/>
      <c r="I916" s="260"/>
      <c r="J916" s="260"/>
      <c r="K916" s="260"/>
      <c r="L916" s="260"/>
      <c r="M916" s="260"/>
      <c r="N916" s="260"/>
      <c r="O916" s="260"/>
      <c r="P916" s="260"/>
      <c r="Q916" s="260"/>
      <c r="R916" s="260"/>
      <c r="S916" s="260"/>
      <c r="T916" s="260"/>
      <c r="U916" s="260"/>
      <c r="V916" s="260"/>
      <c r="W916" s="260"/>
      <c r="X916" s="260"/>
      <c r="Y916" s="260"/>
      <c r="Z916" s="260"/>
    </row>
    <row r="917" spans="1:26" ht="15.75">
      <c r="A917" s="260"/>
      <c r="B917" s="260"/>
      <c r="C917" s="260"/>
      <c r="D917" s="260"/>
      <c r="E917" s="259"/>
      <c r="F917" s="260"/>
      <c r="G917" s="260"/>
      <c r="H917" s="260"/>
      <c r="I917" s="260"/>
      <c r="J917" s="260"/>
      <c r="K917" s="260"/>
      <c r="L917" s="260"/>
      <c r="M917" s="260"/>
      <c r="N917" s="260"/>
      <c r="O917" s="260"/>
      <c r="P917" s="260"/>
      <c r="Q917" s="260"/>
      <c r="R917" s="260"/>
      <c r="S917" s="260"/>
      <c r="T917" s="260"/>
      <c r="U917" s="260"/>
      <c r="V917" s="260"/>
      <c r="W917" s="260"/>
      <c r="X917" s="260"/>
      <c r="Y917" s="260"/>
      <c r="Z917" s="260"/>
    </row>
    <row r="918" spans="1:26" ht="15.75">
      <c r="A918" s="260"/>
      <c r="B918" s="260"/>
      <c r="C918" s="260"/>
      <c r="D918" s="260"/>
      <c r="E918" s="259"/>
      <c r="F918" s="260"/>
      <c r="G918" s="260"/>
      <c r="H918" s="260"/>
      <c r="I918" s="260"/>
      <c r="J918" s="260"/>
      <c r="K918" s="260"/>
      <c r="L918" s="260"/>
      <c r="M918" s="260"/>
      <c r="N918" s="260"/>
      <c r="O918" s="260"/>
      <c r="P918" s="260"/>
      <c r="Q918" s="260"/>
      <c r="R918" s="260"/>
      <c r="S918" s="260"/>
      <c r="T918" s="260"/>
      <c r="U918" s="260"/>
      <c r="V918" s="260"/>
      <c r="W918" s="260"/>
      <c r="X918" s="260"/>
      <c r="Y918" s="260"/>
      <c r="Z918" s="260"/>
    </row>
    <row r="919" spans="1:26" ht="15.75">
      <c r="A919" s="260"/>
      <c r="B919" s="260"/>
      <c r="C919" s="260"/>
      <c r="D919" s="260"/>
      <c r="E919" s="259"/>
      <c r="F919" s="260"/>
      <c r="G919" s="260"/>
      <c r="H919" s="260"/>
      <c r="I919" s="260"/>
      <c r="J919" s="260"/>
      <c r="K919" s="260"/>
      <c r="L919" s="260"/>
      <c r="M919" s="260"/>
      <c r="N919" s="260"/>
      <c r="O919" s="260"/>
      <c r="P919" s="260"/>
      <c r="Q919" s="260"/>
      <c r="R919" s="260"/>
      <c r="S919" s="260"/>
      <c r="T919" s="260"/>
      <c r="U919" s="260"/>
      <c r="V919" s="260"/>
      <c r="W919" s="260"/>
      <c r="X919" s="260"/>
      <c r="Y919" s="260"/>
      <c r="Z919" s="260"/>
    </row>
    <row r="920" spans="1:26" ht="15.75">
      <c r="A920" s="260"/>
      <c r="B920" s="260"/>
      <c r="C920" s="260"/>
      <c r="D920" s="260"/>
      <c r="E920" s="259"/>
      <c r="F920" s="260"/>
      <c r="G920" s="260"/>
      <c r="H920" s="260"/>
      <c r="I920" s="260"/>
      <c r="J920" s="260"/>
      <c r="K920" s="260"/>
      <c r="L920" s="260"/>
      <c r="M920" s="260"/>
      <c r="N920" s="260"/>
      <c r="O920" s="260"/>
      <c r="P920" s="260"/>
      <c r="Q920" s="260"/>
      <c r="R920" s="260"/>
      <c r="S920" s="260"/>
      <c r="T920" s="260"/>
      <c r="U920" s="260"/>
      <c r="V920" s="260"/>
      <c r="W920" s="260"/>
      <c r="X920" s="260"/>
      <c r="Y920" s="260"/>
      <c r="Z920" s="260"/>
    </row>
    <row r="921" spans="1:26" ht="15.75">
      <c r="A921" s="260"/>
      <c r="B921" s="260"/>
      <c r="C921" s="260"/>
      <c r="D921" s="260"/>
      <c r="E921" s="259"/>
      <c r="F921" s="260"/>
      <c r="G921" s="260"/>
      <c r="H921" s="260"/>
      <c r="I921" s="260"/>
      <c r="J921" s="260"/>
      <c r="K921" s="260"/>
      <c r="L921" s="260"/>
      <c r="M921" s="260"/>
      <c r="N921" s="260"/>
      <c r="O921" s="260"/>
      <c r="P921" s="260"/>
      <c r="Q921" s="260"/>
      <c r="R921" s="260"/>
      <c r="S921" s="260"/>
      <c r="T921" s="260"/>
      <c r="U921" s="260"/>
      <c r="V921" s="260"/>
      <c r="W921" s="260"/>
      <c r="X921" s="260"/>
      <c r="Y921" s="260"/>
      <c r="Z921" s="260"/>
    </row>
    <row r="922" spans="1:26" ht="15.75">
      <c r="A922" s="260"/>
      <c r="B922" s="260"/>
      <c r="C922" s="260"/>
      <c r="D922" s="260"/>
      <c r="E922" s="259"/>
      <c r="F922" s="260"/>
      <c r="G922" s="260"/>
      <c r="H922" s="260"/>
      <c r="I922" s="260"/>
      <c r="J922" s="260"/>
      <c r="K922" s="260"/>
      <c r="L922" s="260"/>
      <c r="M922" s="260"/>
      <c r="N922" s="260"/>
      <c r="O922" s="260"/>
      <c r="P922" s="260"/>
      <c r="Q922" s="260"/>
      <c r="R922" s="260"/>
      <c r="S922" s="260"/>
      <c r="T922" s="260"/>
      <c r="U922" s="260"/>
      <c r="V922" s="260"/>
      <c r="W922" s="260"/>
      <c r="X922" s="260"/>
      <c r="Y922" s="260"/>
      <c r="Z922" s="260"/>
    </row>
    <row r="923" spans="1:26" ht="15.75">
      <c r="A923" s="260"/>
      <c r="B923" s="260"/>
      <c r="C923" s="260"/>
      <c r="D923" s="260"/>
      <c r="E923" s="259"/>
      <c r="F923" s="260"/>
      <c r="G923" s="260"/>
      <c r="H923" s="260"/>
      <c r="I923" s="260"/>
      <c r="J923" s="260"/>
      <c r="K923" s="260"/>
      <c r="L923" s="260"/>
      <c r="M923" s="260"/>
      <c r="N923" s="260"/>
      <c r="O923" s="260"/>
      <c r="P923" s="260"/>
      <c r="Q923" s="260"/>
      <c r="R923" s="260"/>
      <c r="S923" s="260"/>
      <c r="T923" s="260"/>
      <c r="U923" s="260"/>
      <c r="V923" s="260"/>
      <c r="W923" s="260"/>
      <c r="X923" s="260"/>
      <c r="Y923" s="260"/>
      <c r="Z923" s="260"/>
    </row>
    <row r="924" spans="1:26" ht="15.75">
      <c r="A924" s="260"/>
      <c r="B924" s="260"/>
      <c r="C924" s="260"/>
      <c r="D924" s="260"/>
      <c r="E924" s="259"/>
      <c r="F924" s="260"/>
      <c r="G924" s="260"/>
      <c r="H924" s="260"/>
      <c r="I924" s="260"/>
      <c r="J924" s="260"/>
      <c r="K924" s="260"/>
      <c r="L924" s="260"/>
      <c r="M924" s="260"/>
      <c r="N924" s="260"/>
      <c r="O924" s="260"/>
      <c r="P924" s="260"/>
      <c r="Q924" s="260"/>
      <c r="R924" s="260"/>
      <c r="S924" s="260"/>
      <c r="T924" s="260"/>
      <c r="U924" s="260"/>
      <c r="V924" s="260"/>
      <c r="W924" s="260"/>
      <c r="X924" s="260"/>
      <c r="Y924" s="260"/>
      <c r="Z924" s="260"/>
    </row>
    <row r="925" spans="1:26" ht="15.75">
      <c r="A925" s="260"/>
      <c r="B925" s="260"/>
      <c r="C925" s="260"/>
      <c r="D925" s="260"/>
      <c r="E925" s="259"/>
      <c r="F925" s="260"/>
      <c r="G925" s="260"/>
      <c r="H925" s="260"/>
      <c r="I925" s="260"/>
      <c r="J925" s="260"/>
      <c r="K925" s="260"/>
      <c r="L925" s="260"/>
      <c r="M925" s="260"/>
      <c r="N925" s="260"/>
      <c r="O925" s="260"/>
      <c r="P925" s="260"/>
      <c r="Q925" s="260"/>
      <c r="R925" s="260"/>
      <c r="S925" s="260"/>
      <c r="T925" s="260"/>
      <c r="U925" s="260"/>
      <c r="V925" s="260"/>
      <c r="W925" s="260"/>
      <c r="X925" s="260"/>
      <c r="Y925" s="260"/>
      <c r="Z925" s="260"/>
    </row>
    <row r="926" spans="1:26" ht="15.75">
      <c r="A926" s="260"/>
      <c r="B926" s="260"/>
      <c r="C926" s="260"/>
      <c r="D926" s="260"/>
      <c r="E926" s="259"/>
      <c r="F926" s="260"/>
      <c r="G926" s="260"/>
      <c r="H926" s="260"/>
      <c r="I926" s="260"/>
      <c r="J926" s="260"/>
      <c r="K926" s="260"/>
      <c r="L926" s="260"/>
      <c r="M926" s="260"/>
      <c r="N926" s="260"/>
      <c r="O926" s="260"/>
      <c r="P926" s="260"/>
      <c r="Q926" s="260"/>
      <c r="R926" s="260"/>
      <c r="S926" s="260"/>
      <c r="T926" s="260"/>
      <c r="U926" s="260"/>
      <c r="V926" s="260"/>
      <c r="W926" s="260"/>
      <c r="X926" s="260"/>
      <c r="Y926" s="260"/>
      <c r="Z926" s="260"/>
    </row>
    <row r="927" spans="1:26" ht="15.75">
      <c r="A927" s="260"/>
      <c r="B927" s="260"/>
      <c r="C927" s="260"/>
      <c r="D927" s="260"/>
      <c r="E927" s="259"/>
      <c r="F927" s="260"/>
      <c r="G927" s="260"/>
      <c r="H927" s="260"/>
      <c r="I927" s="260"/>
      <c r="J927" s="260"/>
      <c r="K927" s="260"/>
      <c r="L927" s="260"/>
      <c r="M927" s="260"/>
      <c r="N927" s="260"/>
      <c r="O927" s="260"/>
      <c r="P927" s="260"/>
      <c r="Q927" s="260"/>
      <c r="R927" s="260"/>
      <c r="S927" s="260"/>
      <c r="T927" s="260"/>
      <c r="U927" s="260"/>
      <c r="V927" s="260"/>
      <c r="W927" s="260"/>
      <c r="X927" s="260"/>
      <c r="Y927" s="260"/>
      <c r="Z927" s="260"/>
    </row>
    <row r="928" spans="1:26" ht="15.75">
      <c r="A928" s="260"/>
      <c r="B928" s="260"/>
      <c r="C928" s="260"/>
      <c r="D928" s="260"/>
      <c r="E928" s="259"/>
      <c r="F928" s="260"/>
      <c r="G928" s="260"/>
      <c r="H928" s="260"/>
      <c r="I928" s="260"/>
      <c r="J928" s="260"/>
      <c r="K928" s="260"/>
      <c r="L928" s="260"/>
      <c r="M928" s="260"/>
      <c r="N928" s="260"/>
      <c r="O928" s="260"/>
      <c r="P928" s="260"/>
      <c r="Q928" s="260"/>
      <c r="R928" s="260"/>
      <c r="S928" s="260"/>
      <c r="T928" s="260"/>
      <c r="U928" s="260"/>
      <c r="V928" s="260"/>
      <c r="W928" s="260"/>
      <c r="X928" s="260"/>
      <c r="Y928" s="260"/>
      <c r="Z928" s="260"/>
    </row>
    <row r="929" spans="1:26" ht="15.75">
      <c r="A929" s="260"/>
      <c r="B929" s="260"/>
      <c r="C929" s="260"/>
      <c r="D929" s="260"/>
      <c r="E929" s="259"/>
      <c r="F929" s="260"/>
      <c r="G929" s="260"/>
      <c r="H929" s="260"/>
      <c r="I929" s="260"/>
      <c r="J929" s="260"/>
      <c r="K929" s="260"/>
      <c r="L929" s="260"/>
      <c r="M929" s="260"/>
      <c r="N929" s="260"/>
      <c r="O929" s="260"/>
      <c r="P929" s="260"/>
      <c r="Q929" s="260"/>
      <c r="R929" s="260"/>
      <c r="S929" s="260"/>
      <c r="T929" s="260"/>
      <c r="U929" s="260"/>
      <c r="V929" s="260"/>
      <c r="W929" s="260"/>
      <c r="X929" s="260"/>
      <c r="Y929" s="260"/>
      <c r="Z929" s="260"/>
    </row>
    <row r="930" spans="1:26" ht="15.75">
      <c r="A930" s="260"/>
      <c r="B930" s="260"/>
      <c r="C930" s="260"/>
      <c r="D930" s="260"/>
      <c r="E930" s="259"/>
      <c r="F930" s="260"/>
      <c r="G930" s="260"/>
      <c r="H930" s="260"/>
      <c r="I930" s="260"/>
      <c r="J930" s="260"/>
      <c r="K930" s="260"/>
      <c r="L930" s="260"/>
      <c r="M930" s="260"/>
      <c r="N930" s="260"/>
      <c r="O930" s="260"/>
      <c r="P930" s="260"/>
      <c r="Q930" s="260"/>
      <c r="R930" s="260"/>
      <c r="S930" s="260"/>
      <c r="T930" s="260"/>
      <c r="U930" s="260"/>
      <c r="V930" s="260"/>
      <c r="W930" s="260"/>
      <c r="X930" s="260"/>
      <c r="Y930" s="260"/>
      <c r="Z930" s="260"/>
    </row>
    <row r="931" spans="1:26" ht="15.75">
      <c r="A931" s="260"/>
      <c r="B931" s="260"/>
      <c r="C931" s="260"/>
      <c r="D931" s="260"/>
      <c r="E931" s="259"/>
      <c r="F931" s="260"/>
      <c r="G931" s="260"/>
      <c r="H931" s="260"/>
      <c r="I931" s="260"/>
      <c r="J931" s="260"/>
      <c r="K931" s="260"/>
      <c r="L931" s="260"/>
      <c r="M931" s="260"/>
      <c r="N931" s="260"/>
      <c r="O931" s="260"/>
      <c r="P931" s="260"/>
      <c r="Q931" s="260"/>
      <c r="R931" s="260"/>
      <c r="S931" s="260"/>
      <c r="T931" s="260"/>
      <c r="U931" s="260"/>
      <c r="V931" s="260"/>
      <c r="W931" s="260"/>
      <c r="X931" s="260"/>
      <c r="Y931" s="260"/>
      <c r="Z931" s="260"/>
    </row>
    <row r="932" spans="1:26" ht="15.75">
      <c r="A932" s="260"/>
      <c r="B932" s="260"/>
      <c r="C932" s="260"/>
      <c r="D932" s="260"/>
      <c r="E932" s="259"/>
      <c r="F932" s="260"/>
      <c r="G932" s="260"/>
      <c r="H932" s="260"/>
      <c r="I932" s="260"/>
      <c r="J932" s="260"/>
      <c r="K932" s="260"/>
      <c r="L932" s="260"/>
      <c r="M932" s="260"/>
      <c r="N932" s="260"/>
      <c r="O932" s="260"/>
      <c r="P932" s="260"/>
      <c r="Q932" s="260"/>
      <c r="R932" s="260"/>
      <c r="S932" s="260"/>
      <c r="T932" s="260"/>
      <c r="U932" s="260"/>
      <c r="V932" s="260"/>
      <c r="W932" s="260"/>
      <c r="X932" s="260"/>
      <c r="Y932" s="260"/>
      <c r="Z932" s="260"/>
    </row>
    <row r="933" spans="1:26" ht="15.75">
      <c r="A933" s="260"/>
      <c r="B933" s="260"/>
      <c r="C933" s="260"/>
      <c r="D933" s="260"/>
      <c r="E933" s="259"/>
      <c r="F933" s="260"/>
      <c r="G933" s="260"/>
      <c r="H933" s="260"/>
      <c r="I933" s="260"/>
      <c r="J933" s="260"/>
      <c r="K933" s="260"/>
      <c r="L933" s="260"/>
      <c r="M933" s="260"/>
      <c r="N933" s="260"/>
      <c r="O933" s="260"/>
      <c r="P933" s="260"/>
      <c r="Q933" s="260"/>
      <c r="R933" s="260"/>
      <c r="S933" s="260"/>
      <c r="T933" s="260"/>
      <c r="U933" s="260"/>
      <c r="V933" s="260"/>
      <c r="W933" s="260"/>
      <c r="X933" s="260"/>
      <c r="Y933" s="260"/>
      <c r="Z933" s="260"/>
    </row>
    <row r="934" spans="1:26" ht="15.75">
      <c r="A934" s="260"/>
      <c r="B934" s="260"/>
      <c r="C934" s="260"/>
      <c r="D934" s="260"/>
      <c r="E934" s="259"/>
      <c r="F934" s="260"/>
      <c r="G934" s="260"/>
      <c r="H934" s="260"/>
      <c r="I934" s="260"/>
      <c r="J934" s="260"/>
      <c r="K934" s="260"/>
      <c r="L934" s="260"/>
      <c r="M934" s="260"/>
      <c r="N934" s="260"/>
      <c r="O934" s="260"/>
      <c r="P934" s="260"/>
      <c r="Q934" s="260"/>
      <c r="R934" s="260"/>
      <c r="S934" s="260"/>
      <c r="T934" s="260"/>
      <c r="U934" s="260"/>
      <c r="V934" s="260"/>
      <c r="W934" s="260"/>
      <c r="X934" s="260"/>
      <c r="Y934" s="260"/>
      <c r="Z934" s="260"/>
    </row>
    <row r="935" spans="1:26" ht="15.75">
      <c r="A935" s="260"/>
      <c r="B935" s="260"/>
      <c r="C935" s="260"/>
      <c r="D935" s="260"/>
      <c r="E935" s="259"/>
      <c r="F935" s="260"/>
      <c r="G935" s="260"/>
      <c r="H935" s="260"/>
      <c r="I935" s="260"/>
      <c r="J935" s="260"/>
      <c r="K935" s="260"/>
      <c r="L935" s="260"/>
      <c r="M935" s="260"/>
      <c r="N935" s="260"/>
      <c r="O935" s="260"/>
      <c r="P935" s="260"/>
      <c r="Q935" s="260"/>
      <c r="R935" s="260"/>
      <c r="S935" s="260"/>
      <c r="T935" s="260"/>
      <c r="U935" s="260"/>
      <c r="V935" s="260"/>
      <c r="W935" s="260"/>
      <c r="X935" s="260"/>
      <c r="Y935" s="260"/>
      <c r="Z935" s="260"/>
    </row>
    <row r="936" spans="1:26" ht="15.75">
      <c r="A936" s="260"/>
      <c r="B936" s="260"/>
      <c r="C936" s="260"/>
      <c r="D936" s="260"/>
      <c r="E936" s="259"/>
      <c r="F936" s="260"/>
      <c r="G936" s="260"/>
      <c r="H936" s="260"/>
      <c r="I936" s="260"/>
      <c r="J936" s="260"/>
      <c r="K936" s="260"/>
      <c r="L936" s="260"/>
      <c r="M936" s="260"/>
      <c r="N936" s="260"/>
      <c r="O936" s="260"/>
      <c r="P936" s="260"/>
      <c r="Q936" s="260"/>
      <c r="R936" s="260"/>
      <c r="S936" s="260"/>
      <c r="T936" s="260"/>
      <c r="U936" s="260"/>
      <c r="V936" s="260"/>
      <c r="W936" s="260"/>
      <c r="X936" s="260"/>
      <c r="Y936" s="260"/>
      <c r="Z936" s="260"/>
    </row>
    <row r="937" spans="1:26" ht="15.75">
      <c r="A937" s="260"/>
      <c r="B937" s="260"/>
      <c r="C937" s="260"/>
      <c r="D937" s="260"/>
      <c r="E937" s="259"/>
      <c r="F937" s="260"/>
      <c r="G937" s="260"/>
      <c r="H937" s="260"/>
      <c r="I937" s="260"/>
      <c r="J937" s="260"/>
      <c r="K937" s="260"/>
      <c r="L937" s="260"/>
      <c r="M937" s="260"/>
      <c r="N937" s="260"/>
      <c r="O937" s="260"/>
      <c r="P937" s="260"/>
      <c r="Q937" s="260"/>
      <c r="R937" s="260"/>
      <c r="S937" s="260"/>
      <c r="T937" s="260"/>
      <c r="U937" s="260"/>
      <c r="V937" s="260"/>
      <c r="W937" s="260"/>
      <c r="X937" s="260"/>
      <c r="Y937" s="260"/>
      <c r="Z937" s="260"/>
    </row>
    <row r="938" spans="1:26" ht="15.75">
      <c r="A938" s="260"/>
      <c r="B938" s="260"/>
      <c r="C938" s="260"/>
      <c r="D938" s="260"/>
      <c r="E938" s="259"/>
      <c r="F938" s="260"/>
      <c r="G938" s="260"/>
      <c r="H938" s="260"/>
      <c r="I938" s="260"/>
      <c r="J938" s="260"/>
      <c r="K938" s="260"/>
      <c r="L938" s="260"/>
      <c r="M938" s="260"/>
      <c r="N938" s="260"/>
      <c r="O938" s="260"/>
      <c r="P938" s="260"/>
      <c r="Q938" s="260"/>
      <c r="R938" s="260"/>
      <c r="S938" s="260"/>
      <c r="T938" s="260"/>
      <c r="U938" s="260"/>
      <c r="V938" s="260"/>
      <c r="W938" s="260"/>
      <c r="X938" s="260"/>
      <c r="Y938" s="260"/>
      <c r="Z938" s="260"/>
    </row>
    <row r="939" spans="1:26" ht="15.75">
      <c r="A939" s="260"/>
      <c r="B939" s="260"/>
      <c r="C939" s="260"/>
      <c r="D939" s="260"/>
      <c r="E939" s="259"/>
      <c r="F939" s="260"/>
      <c r="G939" s="260"/>
      <c r="H939" s="260"/>
      <c r="I939" s="260"/>
      <c r="J939" s="260"/>
      <c r="K939" s="260"/>
      <c r="L939" s="260"/>
      <c r="M939" s="260"/>
      <c r="N939" s="260"/>
      <c r="O939" s="260"/>
      <c r="P939" s="260"/>
      <c r="Q939" s="260"/>
      <c r="R939" s="260"/>
      <c r="S939" s="260"/>
      <c r="T939" s="260"/>
      <c r="U939" s="260"/>
      <c r="V939" s="260"/>
      <c r="W939" s="260"/>
      <c r="X939" s="260"/>
      <c r="Y939" s="260"/>
      <c r="Z939" s="260"/>
    </row>
    <row r="940" spans="1:26" ht="15.75">
      <c r="A940" s="260"/>
      <c r="B940" s="260"/>
      <c r="C940" s="260"/>
      <c r="D940" s="260"/>
      <c r="E940" s="259"/>
      <c r="F940" s="260"/>
      <c r="G940" s="260"/>
      <c r="H940" s="260"/>
      <c r="I940" s="260"/>
      <c r="J940" s="260"/>
      <c r="K940" s="260"/>
      <c r="L940" s="260"/>
      <c r="M940" s="260"/>
      <c r="N940" s="260"/>
      <c r="O940" s="260"/>
      <c r="P940" s="260"/>
      <c r="Q940" s="260"/>
      <c r="R940" s="260"/>
      <c r="S940" s="260"/>
      <c r="T940" s="260"/>
      <c r="U940" s="260"/>
      <c r="V940" s="260"/>
      <c r="W940" s="260"/>
      <c r="X940" s="260"/>
      <c r="Y940" s="260"/>
      <c r="Z940" s="260"/>
    </row>
    <row r="941" spans="1:26" ht="15.75">
      <c r="A941" s="260"/>
      <c r="B941" s="260"/>
      <c r="C941" s="260"/>
      <c r="D941" s="260"/>
      <c r="E941" s="259"/>
      <c r="F941" s="260"/>
      <c r="G941" s="260"/>
      <c r="H941" s="260"/>
      <c r="I941" s="260"/>
      <c r="J941" s="260"/>
      <c r="K941" s="260"/>
      <c r="L941" s="260"/>
      <c r="M941" s="260"/>
      <c r="N941" s="260"/>
      <c r="O941" s="260"/>
      <c r="P941" s="260"/>
      <c r="Q941" s="260"/>
      <c r="R941" s="260"/>
      <c r="S941" s="260"/>
      <c r="T941" s="260"/>
      <c r="U941" s="260"/>
      <c r="V941" s="260"/>
      <c r="W941" s="260"/>
      <c r="X941" s="260"/>
      <c r="Y941" s="260"/>
      <c r="Z941" s="260"/>
    </row>
    <row r="942" spans="1:26" ht="15.75">
      <c r="A942" s="260"/>
      <c r="B942" s="260"/>
      <c r="C942" s="260"/>
      <c r="D942" s="260"/>
      <c r="E942" s="259"/>
      <c r="F942" s="260"/>
      <c r="G942" s="260"/>
      <c r="H942" s="260"/>
      <c r="I942" s="260"/>
      <c r="J942" s="260"/>
      <c r="K942" s="260"/>
      <c r="L942" s="260"/>
      <c r="M942" s="260"/>
      <c r="N942" s="260"/>
      <c r="O942" s="260"/>
      <c r="P942" s="260"/>
      <c r="Q942" s="260"/>
      <c r="R942" s="260"/>
      <c r="S942" s="260"/>
      <c r="T942" s="260"/>
      <c r="U942" s="260"/>
      <c r="V942" s="260"/>
      <c r="W942" s="260"/>
      <c r="X942" s="260"/>
      <c r="Y942" s="260"/>
      <c r="Z942" s="260"/>
    </row>
    <row r="943" spans="1:26" ht="15.75">
      <c r="A943" s="260"/>
      <c r="B943" s="260"/>
      <c r="C943" s="260"/>
      <c r="D943" s="260"/>
      <c r="E943" s="259"/>
      <c r="F943" s="260"/>
      <c r="G943" s="260"/>
      <c r="H943" s="260"/>
      <c r="I943" s="260"/>
      <c r="J943" s="260"/>
      <c r="K943" s="260"/>
      <c r="L943" s="260"/>
      <c r="M943" s="260"/>
      <c r="N943" s="260"/>
      <c r="O943" s="260"/>
      <c r="P943" s="260"/>
      <c r="Q943" s="260"/>
      <c r="R943" s="260"/>
      <c r="S943" s="260"/>
      <c r="T943" s="260"/>
      <c r="U943" s="260"/>
      <c r="V943" s="260"/>
      <c r="W943" s="260"/>
      <c r="X943" s="260"/>
      <c r="Y943" s="260"/>
      <c r="Z943" s="260"/>
    </row>
    <row r="944" spans="1:26" ht="15.75">
      <c r="A944" s="260"/>
      <c r="B944" s="260"/>
      <c r="C944" s="260"/>
      <c r="D944" s="260"/>
      <c r="E944" s="259"/>
      <c r="F944" s="260"/>
      <c r="G944" s="260"/>
      <c r="H944" s="260"/>
      <c r="I944" s="260"/>
      <c r="J944" s="260"/>
      <c r="K944" s="260"/>
      <c r="L944" s="260"/>
      <c r="M944" s="260"/>
      <c r="N944" s="260"/>
      <c r="O944" s="260"/>
      <c r="P944" s="260"/>
      <c r="Q944" s="260"/>
      <c r="R944" s="260"/>
      <c r="S944" s="260"/>
      <c r="T944" s="260"/>
      <c r="U944" s="260"/>
      <c r="V944" s="260"/>
      <c r="W944" s="260"/>
      <c r="X944" s="260"/>
      <c r="Y944" s="260"/>
      <c r="Z944" s="260"/>
    </row>
    <row r="945" spans="1:26" ht="15.75">
      <c r="A945" s="260"/>
      <c r="B945" s="260"/>
      <c r="C945" s="260"/>
      <c r="D945" s="260"/>
      <c r="E945" s="259"/>
      <c r="F945" s="260"/>
      <c r="G945" s="260"/>
      <c r="H945" s="260"/>
      <c r="I945" s="260"/>
      <c r="J945" s="260"/>
      <c r="K945" s="260"/>
      <c r="L945" s="260"/>
      <c r="M945" s="260"/>
      <c r="N945" s="260"/>
      <c r="O945" s="260"/>
      <c r="P945" s="260"/>
      <c r="Q945" s="260"/>
      <c r="R945" s="260"/>
      <c r="S945" s="260"/>
      <c r="T945" s="260"/>
      <c r="U945" s="260"/>
      <c r="V945" s="260"/>
      <c r="W945" s="260"/>
      <c r="X945" s="260"/>
      <c r="Y945" s="260"/>
      <c r="Z945" s="260"/>
    </row>
    <row r="946" spans="1:26" ht="15.75">
      <c r="A946" s="260"/>
      <c r="B946" s="260"/>
      <c r="C946" s="260"/>
      <c r="D946" s="260"/>
      <c r="E946" s="259"/>
      <c r="F946" s="260"/>
      <c r="G946" s="260"/>
      <c r="H946" s="260"/>
      <c r="I946" s="260"/>
      <c r="J946" s="260"/>
      <c r="K946" s="260"/>
      <c r="L946" s="260"/>
      <c r="M946" s="260"/>
      <c r="N946" s="260"/>
      <c r="O946" s="260"/>
      <c r="P946" s="260"/>
      <c r="Q946" s="260"/>
      <c r="R946" s="260"/>
      <c r="S946" s="260"/>
      <c r="T946" s="260"/>
      <c r="U946" s="260"/>
      <c r="V946" s="260"/>
      <c r="W946" s="260"/>
      <c r="X946" s="260"/>
      <c r="Y946" s="260"/>
      <c r="Z946" s="260"/>
    </row>
    <row r="947" spans="1:26" ht="15.75">
      <c r="A947" s="260"/>
      <c r="B947" s="260"/>
      <c r="C947" s="260"/>
      <c r="D947" s="260"/>
      <c r="E947" s="259"/>
      <c r="F947" s="260"/>
      <c r="G947" s="260"/>
      <c r="H947" s="260"/>
      <c r="I947" s="260"/>
      <c r="J947" s="260"/>
      <c r="K947" s="260"/>
      <c r="L947" s="260"/>
      <c r="M947" s="260"/>
      <c r="N947" s="260"/>
      <c r="O947" s="260"/>
      <c r="P947" s="260"/>
      <c r="Q947" s="260"/>
      <c r="R947" s="260"/>
      <c r="S947" s="260"/>
      <c r="T947" s="260"/>
      <c r="U947" s="260"/>
      <c r="V947" s="260"/>
      <c r="W947" s="260"/>
      <c r="X947" s="260"/>
      <c r="Y947" s="260"/>
      <c r="Z947" s="260"/>
    </row>
    <row r="948" spans="1:26" ht="15.75">
      <c r="A948" s="260"/>
      <c r="B948" s="260"/>
      <c r="C948" s="260"/>
      <c r="D948" s="260"/>
      <c r="E948" s="259"/>
      <c r="F948" s="260"/>
      <c r="G948" s="260"/>
      <c r="H948" s="260"/>
      <c r="I948" s="260"/>
      <c r="J948" s="260"/>
      <c r="K948" s="260"/>
      <c r="L948" s="260"/>
      <c r="M948" s="260"/>
      <c r="N948" s="260"/>
      <c r="O948" s="260"/>
      <c r="P948" s="260"/>
      <c r="Q948" s="260"/>
      <c r="R948" s="260"/>
      <c r="S948" s="260"/>
      <c r="T948" s="260"/>
      <c r="U948" s="260"/>
      <c r="V948" s="260"/>
      <c r="W948" s="260"/>
      <c r="X948" s="260"/>
      <c r="Y948" s="260"/>
      <c r="Z948" s="260"/>
    </row>
    <row r="949" spans="1:26" ht="15.75">
      <c r="A949" s="260"/>
      <c r="B949" s="260"/>
      <c r="C949" s="260"/>
      <c r="D949" s="260"/>
      <c r="E949" s="259"/>
      <c r="F949" s="260"/>
      <c r="G949" s="260"/>
      <c r="H949" s="260"/>
      <c r="I949" s="260"/>
      <c r="J949" s="260"/>
      <c r="K949" s="260"/>
      <c r="L949" s="260"/>
      <c r="M949" s="260"/>
      <c r="N949" s="260"/>
      <c r="O949" s="260"/>
      <c r="P949" s="260"/>
      <c r="Q949" s="260"/>
      <c r="R949" s="260"/>
      <c r="S949" s="260"/>
      <c r="T949" s="260"/>
      <c r="U949" s="260"/>
      <c r="V949" s="260"/>
      <c r="W949" s="260"/>
      <c r="X949" s="260"/>
      <c r="Y949" s="260"/>
      <c r="Z949" s="260"/>
    </row>
    <row r="950" spans="1:26" ht="15.75">
      <c r="A950" s="260"/>
      <c r="B950" s="260"/>
      <c r="C950" s="260"/>
      <c r="D950" s="260"/>
      <c r="E950" s="259"/>
      <c r="F950" s="260"/>
      <c r="G950" s="260"/>
      <c r="H950" s="260"/>
      <c r="I950" s="260"/>
      <c r="J950" s="260"/>
      <c r="K950" s="260"/>
      <c r="L950" s="260"/>
      <c r="M950" s="260"/>
      <c r="N950" s="260"/>
      <c r="O950" s="260"/>
      <c r="P950" s="260"/>
      <c r="Q950" s="260"/>
      <c r="R950" s="260"/>
      <c r="S950" s="260"/>
      <c r="T950" s="260"/>
      <c r="U950" s="260"/>
      <c r="V950" s="260"/>
      <c r="W950" s="260"/>
      <c r="X950" s="260"/>
      <c r="Y950" s="260"/>
      <c r="Z950" s="260"/>
    </row>
    <row r="951" spans="1:26" ht="15.75">
      <c r="A951" s="260"/>
      <c r="B951" s="260"/>
      <c r="C951" s="260"/>
      <c r="D951" s="260"/>
      <c r="E951" s="259"/>
      <c r="F951" s="260"/>
      <c r="G951" s="260"/>
      <c r="H951" s="260"/>
      <c r="I951" s="260"/>
      <c r="J951" s="260"/>
      <c r="K951" s="260"/>
      <c r="L951" s="260"/>
      <c r="M951" s="260"/>
      <c r="N951" s="260"/>
      <c r="O951" s="260"/>
      <c r="P951" s="260"/>
      <c r="Q951" s="260"/>
      <c r="R951" s="260"/>
      <c r="S951" s="260"/>
      <c r="T951" s="260"/>
      <c r="U951" s="260"/>
      <c r="V951" s="260"/>
      <c r="W951" s="260"/>
      <c r="X951" s="260"/>
      <c r="Y951" s="260"/>
      <c r="Z951" s="260"/>
    </row>
    <row r="952" spans="1:26" ht="15.75">
      <c r="A952" s="260"/>
      <c r="B952" s="260"/>
      <c r="C952" s="260"/>
      <c r="D952" s="260"/>
      <c r="E952" s="259"/>
      <c r="F952" s="260"/>
      <c r="G952" s="260"/>
      <c r="H952" s="260"/>
      <c r="I952" s="260"/>
      <c r="J952" s="260"/>
      <c r="K952" s="260"/>
      <c r="L952" s="260"/>
      <c r="M952" s="260"/>
      <c r="N952" s="260"/>
      <c r="O952" s="260"/>
      <c r="P952" s="260"/>
      <c r="Q952" s="260"/>
      <c r="R952" s="260"/>
      <c r="S952" s="260"/>
      <c r="T952" s="260"/>
      <c r="U952" s="260"/>
      <c r="V952" s="260"/>
      <c r="W952" s="260"/>
      <c r="X952" s="260"/>
      <c r="Y952" s="260"/>
      <c r="Z952" s="260"/>
    </row>
    <row r="953" spans="1:26" ht="15.75">
      <c r="A953" s="260"/>
      <c r="B953" s="260"/>
      <c r="C953" s="260"/>
      <c r="D953" s="260"/>
      <c r="E953" s="259"/>
      <c r="F953" s="260"/>
      <c r="G953" s="260"/>
      <c r="H953" s="260"/>
      <c r="I953" s="260"/>
      <c r="J953" s="260"/>
      <c r="K953" s="260"/>
      <c r="L953" s="260"/>
      <c r="M953" s="260"/>
      <c r="N953" s="260"/>
      <c r="O953" s="260"/>
      <c r="P953" s="260"/>
      <c r="Q953" s="260"/>
      <c r="R953" s="260"/>
      <c r="S953" s="260"/>
      <c r="T953" s="260"/>
      <c r="U953" s="260"/>
      <c r="V953" s="260"/>
      <c r="W953" s="260"/>
      <c r="X953" s="260"/>
      <c r="Y953" s="260"/>
      <c r="Z953" s="260"/>
    </row>
    <row r="954" spans="1:26" ht="15.75">
      <c r="A954" s="260"/>
      <c r="B954" s="260"/>
      <c r="C954" s="260"/>
      <c r="D954" s="260"/>
      <c r="E954" s="259"/>
      <c r="F954" s="260"/>
      <c r="G954" s="260"/>
      <c r="H954" s="260"/>
      <c r="I954" s="260"/>
      <c r="J954" s="260"/>
      <c r="K954" s="260"/>
      <c r="L954" s="260"/>
      <c r="M954" s="260"/>
      <c r="N954" s="260"/>
      <c r="O954" s="260"/>
      <c r="P954" s="260"/>
      <c r="Q954" s="260"/>
      <c r="R954" s="260"/>
      <c r="S954" s="260"/>
      <c r="T954" s="260"/>
      <c r="U954" s="260"/>
      <c r="V954" s="260"/>
      <c r="W954" s="260"/>
      <c r="X954" s="260"/>
      <c r="Y954" s="260"/>
      <c r="Z954" s="260"/>
    </row>
    <row r="955" spans="1:26" ht="15.75">
      <c r="A955" s="260"/>
      <c r="B955" s="260"/>
      <c r="C955" s="260"/>
      <c r="D955" s="260"/>
      <c r="E955" s="259"/>
      <c r="F955" s="260"/>
      <c r="G955" s="260"/>
      <c r="H955" s="260"/>
      <c r="I955" s="260"/>
      <c r="J955" s="260"/>
      <c r="K955" s="260"/>
      <c r="L955" s="260"/>
      <c r="M955" s="260"/>
      <c r="N955" s="260"/>
      <c r="O955" s="260"/>
      <c r="P955" s="260"/>
      <c r="Q955" s="260"/>
      <c r="R955" s="260"/>
      <c r="S955" s="260"/>
      <c r="T955" s="260"/>
      <c r="U955" s="260"/>
      <c r="V955" s="260"/>
      <c r="W955" s="260"/>
      <c r="X955" s="260"/>
      <c r="Y955" s="260"/>
      <c r="Z955" s="260"/>
    </row>
    <row r="956" spans="1:26" ht="15.75">
      <c r="A956" s="260"/>
      <c r="B956" s="260"/>
      <c r="C956" s="260"/>
      <c r="D956" s="260"/>
      <c r="E956" s="259"/>
      <c r="F956" s="260"/>
      <c r="G956" s="260"/>
      <c r="H956" s="260"/>
      <c r="I956" s="260"/>
      <c r="J956" s="260"/>
      <c r="K956" s="260"/>
      <c r="L956" s="260"/>
      <c r="M956" s="260"/>
      <c r="N956" s="260"/>
      <c r="O956" s="260"/>
      <c r="P956" s="260"/>
      <c r="Q956" s="260"/>
      <c r="R956" s="260"/>
      <c r="S956" s="260"/>
      <c r="T956" s="260"/>
      <c r="U956" s="260"/>
      <c r="V956" s="260"/>
      <c r="W956" s="260"/>
      <c r="X956" s="260"/>
      <c r="Y956" s="260"/>
      <c r="Z956" s="260"/>
    </row>
    <row r="957" spans="1:26" ht="15.75">
      <c r="A957" s="260"/>
      <c r="B957" s="260"/>
      <c r="C957" s="260"/>
      <c r="D957" s="260"/>
      <c r="E957" s="259"/>
      <c r="F957" s="260"/>
      <c r="G957" s="260"/>
      <c r="H957" s="260"/>
      <c r="I957" s="260"/>
      <c r="J957" s="260"/>
      <c r="K957" s="260"/>
      <c r="L957" s="260"/>
      <c r="M957" s="260"/>
      <c r="N957" s="260"/>
      <c r="O957" s="260"/>
      <c r="P957" s="260"/>
      <c r="Q957" s="260"/>
      <c r="R957" s="260"/>
      <c r="S957" s="260"/>
      <c r="T957" s="260"/>
      <c r="U957" s="260"/>
      <c r="V957" s="260"/>
      <c r="W957" s="260"/>
      <c r="X957" s="260"/>
      <c r="Y957" s="260"/>
      <c r="Z957" s="260"/>
    </row>
    <row r="958" spans="1:26" ht="15.75">
      <c r="A958" s="260"/>
      <c r="B958" s="260"/>
      <c r="C958" s="260"/>
      <c r="D958" s="260"/>
      <c r="E958" s="259"/>
      <c r="F958" s="260"/>
      <c r="G958" s="260"/>
      <c r="H958" s="260"/>
      <c r="I958" s="260"/>
      <c r="J958" s="260"/>
      <c r="K958" s="260"/>
      <c r="L958" s="260"/>
      <c r="M958" s="260"/>
      <c r="N958" s="260"/>
      <c r="O958" s="260"/>
      <c r="P958" s="260"/>
      <c r="Q958" s="260"/>
      <c r="R958" s="260"/>
      <c r="S958" s="260"/>
      <c r="T958" s="260"/>
      <c r="U958" s="260"/>
      <c r="V958" s="260"/>
      <c r="W958" s="260"/>
      <c r="X958" s="260"/>
      <c r="Y958" s="260"/>
      <c r="Z958" s="260"/>
    </row>
    <row r="959" spans="1:26" ht="15.75">
      <c r="A959" s="260"/>
      <c r="B959" s="260"/>
      <c r="C959" s="260"/>
      <c r="D959" s="260"/>
      <c r="E959" s="259"/>
      <c r="F959" s="260"/>
      <c r="G959" s="260"/>
      <c r="H959" s="260"/>
      <c r="I959" s="260"/>
      <c r="J959" s="260"/>
      <c r="K959" s="260"/>
      <c r="L959" s="260"/>
      <c r="M959" s="260"/>
      <c r="N959" s="260"/>
      <c r="O959" s="260"/>
      <c r="P959" s="260"/>
      <c r="Q959" s="260"/>
      <c r="R959" s="260"/>
      <c r="S959" s="260"/>
      <c r="T959" s="260"/>
      <c r="U959" s="260"/>
      <c r="V959" s="260"/>
      <c r="W959" s="260"/>
      <c r="X959" s="260"/>
      <c r="Y959" s="260"/>
      <c r="Z959" s="260"/>
    </row>
    <row r="960" spans="1:26" ht="15.75">
      <c r="A960" s="260"/>
      <c r="B960" s="260"/>
      <c r="C960" s="260"/>
      <c r="D960" s="260"/>
      <c r="E960" s="259"/>
      <c r="F960" s="260"/>
      <c r="G960" s="260"/>
      <c r="H960" s="260"/>
      <c r="I960" s="260"/>
      <c r="J960" s="260"/>
      <c r="K960" s="260"/>
      <c r="L960" s="260"/>
      <c r="M960" s="260"/>
      <c r="N960" s="260"/>
      <c r="O960" s="260"/>
      <c r="P960" s="260"/>
      <c r="Q960" s="260"/>
      <c r="R960" s="260"/>
      <c r="S960" s="260"/>
      <c r="T960" s="260"/>
      <c r="U960" s="260"/>
      <c r="V960" s="260"/>
      <c r="W960" s="260"/>
      <c r="X960" s="260"/>
      <c r="Y960" s="260"/>
      <c r="Z960" s="260"/>
    </row>
    <row r="961" spans="1:26" ht="15.75">
      <c r="A961" s="260"/>
      <c r="B961" s="260"/>
      <c r="C961" s="260"/>
      <c r="D961" s="260"/>
      <c r="E961" s="259"/>
      <c r="F961" s="260"/>
      <c r="G961" s="260"/>
      <c r="H961" s="260"/>
      <c r="I961" s="260"/>
      <c r="J961" s="260"/>
      <c r="K961" s="260"/>
      <c r="L961" s="260"/>
      <c r="M961" s="260"/>
      <c r="N961" s="260"/>
      <c r="O961" s="260"/>
      <c r="P961" s="260"/>
      <c r="Q961" s="260"/>
      <c r="R961" s="260"/>
      <c r="S961" s="260"/>
      <c r="T961" s="260"/>
      <c r="U961" s="260"/>
      <c r="V961" s="260"/>
      <c r="W961" s="260"/>
      <c r="X961" s="260"/>
      <c r="Y961" s="260"/>
      <c r="Z961" s="260"/>
    </row>
    <row r="962" spans="1:26" ht="15.75">
      <c r="A962" s="260"/>
      <c r="B962" s="260"/>
      <c r="C962" s="260"/>
      <c r="D962" s="260"/>
      <c r="E962" s="259"/>
      <c r="F962" s="260"/>
      <c r="G962" s="260"/>
      <c r="H962" s="260"/>
      <c r="I962" s="260"/>
      <c r="J962" s="260"/>
      <c r="K962" s="260"/>
      <c r="L962" s="260"/>
      <c r="M962" s="260"/>
      <c r="N962" s="260"/>
      <c r="O962" s="260"/>
      <c r="P962" s="260"/>
      <c r="Q962" s="260"/>
      <c r="R962" s="260"/>
      <c r="S962" s="260"/>
      <c r="T962" s="260"/>
      <c r="U962" s="260"/>
      <c r="V962" s="260"/>
      <c r="W962" s="260"/>
      <c r="X962" s="260"/>
      <c r="Y962" s="260"/>
      <c r="Z962" s="260"/>
    </row>
    <row r="963" spans="1:26" ht="15.75">
      <c r="A963" s="260"/>
      <c r="B963" s="260"/>
      <c r="C963" s="260"/>
      <c r="D963" s="260"/>
      <c r="E963" s="259"/>
      <c r="F963" s="260"/>
      <c r="G963" s="260"/>
      <c r="H963" s="260"/>
      <c r="I963" s="260"/>
      <c r="J963" s="260"/>
      <c r="K963" s="260"/>
      <c r="L963" s="260"/>
      <c r="M963" s="260"/>
      <c r="N963" s="260"/>
      <c r="O963" s="260"/>
      <c r="P963" s="260"/>
      <c r="Q963" s="260"/>
      <c r="R963" s="260"/>
      <c r="S963" s="260"/>
      <c r="T963" s="260"/>
      <c r="U963" s="260"/>
      <c r="V963" s="260"/>
      <c r="W963" s="260"/>
      <c r="X963" s="260"/>
      <c r="Y963" s="260"/>
      <c r="Z963" s="260"/>
    </row>
    <row r="964" spans="1:26" ht="15.75">
      <c r="A964" s="260"/>
      <c r="B964" s="260"/>
      <c r="C964" s="260"/>
      <c r="D964" s="260"/>
      <c r="E964" s="259"/>
      <c r="F964" s="260"/>
      <c r="G964" s="260"/>
      <c r="H964" s="260"/>
      <c r="I964" s="260"/>
      <c r="J964" s="260"/>
      <c r="K964" s="260"/>
      <c r="L964" s="260"/>
      <c r="M964" s="260"/>
      <c r="N964" s="260"/>
      <c r="O964" s="260"/>
      <c r="P964" s="260"/>
      <c r="Q964" s="260"/>
      <c r="R964" s="260"/>
      <c r="S964" s="260"/>
      <c r="T964" s="260"/>
      <c r="U964" s="260"/>
      <c r="V964" s="260"/>
      <c r="W964" s="260"/>
      <c r="X964" s="260"/>
      <c r="Y964" s="260"/>
      <c r="Z964" s="260"/>
    </row>
    <row r="965" spans="1:26" ht="15.75">
      <c r="A965" s="260"/>
      <c r="B965" s="260"/>
      <c r="C965" s="260"/>
      <c r="D965" s="260"/>
      <c r="E965" s="259"/>
      <c r="F965" s="260"/>
      <c r="G965" s="260"/>
      <c r="H965" s="260"/>
      <c r="I965" s="260"/>
      <c r="J965" s="260"/>
      <c r="K965" s="260"/>
      <c r="L965" s="260"/>
      <c r="M965" s="260"/>
      <c r="N965" s="260"/>
      <c r="O965" s="260"/>
      <c r="P965" s="260"/>
      <c r="Q965" s="260"/>
      <c r="R965" s="260"/>
      <c r="S965" s="260"/>
      <c r="T965" s="260"/>
      <c r="U965" s="260"/>
      <c r="V965" s="260"/>
      <c r="W965" s="260"/>
      <c r="X965" s="260"/>
      <c r="Y965" s="260"/>
      <c r="Z965" s="260"/>
    </row>
    <row r="966" spans="1:26" ht="15.75">
      <c r="A966" s="260"/>
      <c r="B966" s="260"/>
      <c r="C966" s="260"/>
      <c r="D966" s="260"/>
      <c r="E966" s="259"/>
      <c r="F966" s="260"/>
      <c r="G966" s="260"/>
      <c r="H966" s="260"/>
      <c r="I966" s="260"/>
      <c r="J966" s="260"/>
      <c r="K966" s="260"/>
      <c r="L966" s="260"/>
      <c r="M966" s="260"/>
      <c r="N966" s="260"/>
      <c r="O966" s="260"/>
      <c r="P966" s="260"/>
      <c r="Q966" s="260"/>
      <c r="R966" s="260"/>
      <c r="S966" s="260"/>
      <c r="T966" s="260"/>
      <c r="U966" s="260"/>
      <c r="V966" s="260"/>
      <c r="W966" s="260"/>
      <c r="X966" s="260"/>
      <c r="Y966" s="260"/>
      <c r="Z966" s="260"/>
    </row>
    <row r="967" spans="1:26" ht="15.75">
      <c r="A967" s="260"/>
      <c r="B967" s="260"/>
      <c r="C967" s="260"/>
      <c r="D967" s="260"/>
      <c r="E967" s="259"/>
      <c r="F967" s="260"/>
      <c r="G967" s="260"/>
      <c r="H967" s="260"/>
      <c r="I967" s="260"/>
      <c r="J967" s="260"/>
      <c r="K967" s="260"/>
      <c r="L967" s="260"/>
      <c r="M967" s="260"/>
      <c r="N967" s="260"/>
      <c r="O967" s="260"/>
      <c r="P967" s="260"/>
      <c r="Q967" s="260"/>
      <c r="R967" s="260"/>
      <c r="S967" s="260"/>
      <c r="T967" s="260"/>
      <c r="U967" s="260"/>
      <c r="V967" s="260"/>
      <c r="W967" s="260"/>
      <c r="X967" s="260"/>
      <c r="Y967" s="260"/>
      <c r="Z967" s="260"/>
    </row>
    <row r="968" spans="1:26" ht="15.75">
      <c r="A968" s="260"/>
      <c r="B968" s="260"/>
      <c r="C968" s="260"/>
      <c r="D968" s="260"/>
      <c r="E968" s="259"/>
      <c r="F968" s="260"/>
      <c r="G968" s="260"/>
      <c r="H968" s="260"/>
      <c r="I968" s="260"/>
      <c r="J968" s="260"/>
      <c r="K968" s="260"/>
      <c r="L968" s="260"/>
      <c r="M968" s="260"/>
      <c r="N968" s="260"/>
      <c r="O968" s="260"/>
      <c r="P968" s="260"/>
      <c r="Q968" s="260"/>
      <c r="R968" s="260"/>
      <c r="S968" s="260"/>
      <c r="T968" s="260"/>
      <c r="U968" s="260"/>
      <c r="V968" s="260"/>
      <c r="W968" s="260"/>
      <c r="X968" s="260"/>
      <c r="Y968" s="260"/>
      <c r="Z968" s="260"/>
    </row>
    <row r="969" spans="1:26" ht="15.75">
      <c r="A969" s="260"/>
      <c r="B969" s="260"/>
      <c r="C969" s="260"/>
      <c r="D969" s="260"/>
      <c r="E969" s="259"/>
      <c r="F969" s="260"/>
      <c r="G969" s="260"/>
      <c r="H969" s="260"/>
      <c r="I969" s="260"/>
      <c r="J969" s="260"/>
      <c r="K969" s="260"/>
      <c r="L969" s="260"/>
      <c r="M969" s="260"/>
      <c r="N969" s="260"/>
      <c r="O969" s="260"/>
      <c r="P969" s="260"/>
      <c r="Q969" s="260"/>
      <c r="R969" s="260"/>
      <c r="S969" s="260"/>
      <c r="T969" s="260"/>
      <c r="U969" s="260"/>
      <c r="V969" s="260"/>
      <c r="W969" s="260"/>
      <c r="X969" s="260"/>
      <c r="Y969" s="260"/>
      <c r="Z969" s="260"/>
    </row>
    <row r="970" spans="1:26" ht="15.75">
      <c r="A970" s="260"/>
      <c r="B970" s="260"/>
      <c r="C970" s="260"/>
      <c r="D970" s="260"/>
      <c r="E970" s="259"/>
      <c r="F970" s="260"/>
      <c r="G970" s="260"/>
      <c r="H970" s="260"/>
      <c r="I970" s="260"/>
      <c r="J970" s="260"/>
      <c r="K970" s="260"/>
      <c r="L970" s="260"/>
      <c r="M970" s="260"/>
      <c r="N970" s="260"/>
      <c r="O970" s="260"/>
      <c r="P970" s="260"/>
      <c r="Q970" s="260"/>
      <c r="R970" s="260"/>
      <c r="S970" s="260"/>
      <c r="T970" s="260"/>
      <c r="U970" s="260"/>
      <c r="V970" s="260"/>
      <c r="W970" s="260"/>
      <c r="X970" s="260"/>
      <c r="Y970" s="260"/>
      <c r="Z970" s="260"/>
    </row>
    <row r="971" spans="1:26" ht="15.75">
      <c r="A971" s="260"/>
      <c r="B971" s="260"/>
      <c r="C971" s="260"/>
      <c r="D971" s="260"/>
      <c r="E971" s="259"/>
      <c r="F971" s="260"/>
      <c r="G971" s="260"/>
      <c r="H971" s="260"/>
      <c r="I971" s="260"/>
      <c r="J971" s="260"/>
      <c r="K971" s="260"/>
      <c r="L971" s="260"/>
      <c r="M971" s="260"/>
      <c r="N971" s="260"/>
      <c r="O971" s="260"/>
      <c r="P971" s="260"/>
      <c r="Q971" s="260"/>
      <c r="R971" s="260"/>
      <c r="S971" s="260"/>
      <c r="T971" s="260"/>
      <c r="U971" s="260"/>
      <c r="V971" s="260"/>
      <c r="W971" s="260"/>
      <c r="X971" s="260"/>
      <c r="Y971" s="260"/>
      <c r="Z971" s="260"/>
    </row>
    <row r="972" spans="1:26" ht="15.75">
      <c r="A972" s="260"/>
      <c r="B972" s="260"/>
      <c r="C972" s="260"/>
      <c r="D972" s="260"/>
      <c r="E972" s="259"/>
      <c r="F972" s="260"/>
      <c r="G972" s="260"/>
      <c r="H972" s="260"/>
      <c r="I972" s="260"/>
      <c r="J972" s="260"/>
      <c r="K972" s="260"/>
      <c r="L972" s="260"/>
      <c r="M972" s="260"/>
      <c r="N972" s="260"/>
      <c r="O972" s="260"/>
      <c r="P972" s="260"/>
      <c r="Q972" s="260"/>
      <c r="R972" s="260"/>
      <c r="S972" s="260"/>
      <c r="T972" s="260"/>
      <c r="U972" s="260"/>
      <c r="V972" s="260"/>
      <c r="W972" s="260"/>
      <c r="X972" s="260"/>
      <c r="Y972" s="260"/>
      <c r="Z972" s="260"/>
    </row>
    <row r="973" spans="1:26" ht="15.75">
      <c r="A973" s="260"/>
      <c r="B973" s="260"/>
      <c r="C973" s="260"/>
      <c r="D973" s="260"/>
      <c r="E973" s="259"/>
      <c r="F973" s="260"/>
      <c r="G973" s="260"/>
      <c r="H973" s="260"/>
      <c r="I973" s="260"/>
      <c r="J973" s="260"/>
      <c r="K973" s="260"/>
      <c r="L973" s="260"/>
      <c r="M973" s="260"/>
      <c r="N973" s="260"/>
      <c r="O973" s="260"/>
      <c r="P973" s="260"/>
      <c r="Q973" s="260"/>
      <c r="R973" s="260"/>
      <c r="S973" s="260"/>
      <c r="T973" s="260"/>
      <c r="U973" s="260"/>
      <c r="V973" s="260"/>
      <c r="W973" s="260"/>
      <c r="X973" s="260"/>
      <c r="Y973" s="260"/>
      <c r="Z973" s="260"/>
    </row>
    <row r="974" spans="1:26" ht="15.75">
      <c r="A974" s="260"/>
      <c r="B974" s="260"/>
      <c r="C974" s="260"/>
      <c r="D974" s="260"/>
      <c r="E974" s="259"/>
      <c r="F974" s="260"/>
      <c r="G974" s="260"/>
      <c r="H974" s="260"/>
      <c r="I974" s="260"/>
      <c r="J974" s="260"/>
      <c r="K974" s="260"/>
      <c r="L974" s="260"/>
      <c r="M974" s="260"/>
      <c r="N974" s="260"/>
      <c r="O974" s="260"/>
      <c r="P974" s="260"/>
      <c r="Q974" s="260"/>
      <c r="R974" s="260"/>
      <c r="S974" s="260"/>
      <c r="T974" s="260"/>
      <c r="U974" s="260"/>
      <c r="V974" s="260"/>
      <c r="W974" s="260"/>
      <c r="X974" s="260"/>
      <c r="Y974" s="260"/>
      <c r="Z974" s="260"/>
    </row>
    <row r="975" spans="1:26" ht="15.75">
      <c r="A975" s="260"/>
      <c r="B975" s="260"/>
      <c r="C975" s="260"/>
      <c r="D975" s="260"/>
      <c r="E975" s="259"/>
      <c r="F975" s="260"/>
      <c r="G975" s="260"/>
      <c r="H975" s="260"/>
      <c r="I975" s="260"/>
      <c r="J975" s="260"/>
      <c r="K975" s="260"/>
      <c r="L975" s="260"/>
      <c r="M975" s="260"/>
      <c r="N975" s="260"/>
      <c r="O975" s="260"/>
      <c r="P975" s="260"/>
      <c r="Q975" s="260"/>
      <c r="R975" s="260"/>
      <c r="S975" s="260"/>
      <c r="T975" s="260"/>
      <c r="U975" s="260"/>
      <c r="V975" s="260"/>
      <c r="W975" s="260"/>
      <c r="X975" s="260"/>
      <c r="Y975" s="260"/>
      <c r="Z975" s="260"/>
    </row>
    <row r="976" spans="1:26" ht="15.75">
      <c r="A976" s="260"/>
      <c r="B976" s="260"/>
      <c r="C976" s="260"/>
      <c r="D976" s="260"/>
      <c r="E976" s="259"/>
      <c r="F976" s="260"/>
      <c r="G976" s="260"/>
      <c r="H976" s="260"/>
      <c r="I976" s="260"/>
      <c r="J976" s="260"/>
      <c r="K976" s="260"/>
      <c r="L976" s="260"/>
      <c r="M976" s="260"/>
      <c r="N976" s="260"/>
      <c r="O976" s="260"/>
      <c r="P976" s="260"/>
      <c r="Q976" s="260"/>
      <c r="R976" s="260"/>
      <c r="S976" s="260"/>
      <c r="T976" s="260"/>
      <c r="U976" s="260"/>
      <c r="V976" s="260"/>
      <c r="W976" s="260"/>
      <c r="X976" s="260"/>
      <c r="Y976" s="260"/>
      <c r="Z976" s="260"/>
    </row>
    <row r="977" spans="1:26" ht="15.75">
      <c r="A977" s="260"/>
      <c r="B977" s="260"/>
      <c r="C977" s="260"/>
      <c r="D977" s="260"/>
      <c r="E977" s="259"/>
      <c r="F977" s="260"/>
      <c r="G977" s="260"/>
      <c r="H977" s="260"/>
      <c r="I977" s="260"/>
      <c r="J977" s="260"/>
      <c r="K977" s="260"/>
      <c r="L977" s="260"/>
      <c r="M977" s="260"/>
      <c r="N977" s="260"/>
      <c r="O977" s="260"/>
      <c r="P977" s="260"/>
      <c r="Q977" s="260"/>
      <c r="R977" s="260"/>
      <c r="S977" s="260"/>
      <c r="T977" s="260"/>
      <c r="U977" s="260"/>
      <c r="V977" s="260"/>
      <c r="W977" s="260"/>
      <c r="X977" s="260"/>
      <c r="Y977" s="260"/>
      <c r="Z977" s="260"/>
    </row>
    <row r="978" spans="1:26" ht="15.75">
      <c r="A978" s="260"/>
      <c r="B978" s="260"/>
      <c r="C978" s="260"/>
      <c r="D978" s="260"/>
      <c r="E978" s="259"/>
      <c r="F978" s="260"/>
      <c r="G978" s="260"/>
      <c r="H978" s="260"/>
      <c r="I978" s="260"/>
      <c r="J978" s="260"/>
      <c r="K978" s="260"/>
      <c r="L978" s="260"/>
      <c r="M978" s="260"/>
      <c r="N978" s="260"/>
      <c r="O978" s="260"/>
      <c r="P978" s="260"/>
      <c r="Q978" s="260"/>
      <c r="R978" s="260"/>
      <c r="S978" s="260"/>
      <c r="T978" s="260"/>
      <c r="U978" s="260"/>
      <c r="V978" s="260"/>
      <c r="W978" s="260"/>
      <c r="X978" s="260"/>
      <c r="Y978" s="260"/>
      <c r="Z978" s="260"/>
    </row>
    <row r="979" spans="1:26" ht="15.75">
      <c r="A979" s="260"/>
      <c r="B979" s="260"/>
      <c r="C979" s="260"/>
      <c r="D979" s="260"/>
      <c r="E979" s="259"/>
      <c r="F979" s="260"/>
      <c r="G979" s="260"/>
      <c r="H979" s="260"/>
      <c r="I979" s="260"/>
      <c r="J979" s="260"/>
      <c r="K979" s="260"/>
      <c r="L979" s="260"/>
      <c r="M979" s="260"/>
      <c r="N979" s="260"/>
      <c r="O979" s="260"/>
      <c r="P979" s="260"/>
      <c r="Q979" s="260"/>
      <c r="R979" s="260"/>
      <c r="S979" s="260"/>
      <c r="T979" s="260"/>
      <c r="U979" s="260"/>
      <c r="V979" s="260"/>
      <c r="W979" s="260"/>
      <c r="X979" s="260"/>
      <c r="Y979" s="260"/>
      <c r="Z979" s="260"/>
    </row>
    <row r="980" spans="1:26" ht="15.75">
      <c r="A980" s="260"/>
      <c r="B980" s="260"/>
      <c r="C980" s="260"/>
      <c r="D980" s="260"/>
      <c r="E980" s="259"/>
      <c r="F980" s="260"/>
      <c r="G980" s="260"/>
      <c r="H980" s="260"/>
      <c r="I980" s="260"/>
      <c r="J980" s="260"/>
      <c r="K980" s="260"/>
      <c r="L980" s="260"/>
      <c r="M980" s="260"/>
      <c r="N980" s="260"/>
      <c r="O980" s="260"/>
      <c r="P980" s="260"/>
      <c r="Q980" s="260"/>
      <c r="R980" s="260"/>
      <c r="S980" s="260"/>
      <c r="T980" s="260"/>
      <c r="U980" s="260"/>
      <c r="V980" s="260"/>
      <c r="W980" s="260"/>
      <c r="X980" s="260"/>
      <c r="Y980" s="260"/>
      <c r="Z980" s="260"/>
    </row>
    <row r="981" spans="1:26" ht="15.75">
      <c r="A981" s="260"/>
      <c r="B981" s="260"/>
      <c r="C981" s="260"/>
      <c r="D981" s="260"/>
      <c r="E981" s="259"/>
      <c r="F981" s="260"/>
      <c r="G981" s="260"/>
      <c r="H981" s="260"/>
      <c r="I981" s="260"/>
      <c r="J981" s="260"/>
      <c r="K981" s="260"/>
      <c r="L981" s="260"/>
      <c r="M981" s="260"/>
      <c r="N981" s="260"/>
      <c r="O981" s="260"/>
      <c r="P981" s="260"/>
      <c r="Q981" s="260"/>
      <c r="R981" s="260"/>
      <c r="S981" s="260"/>
      <c r="T981" s="260"/>
      <c r="U981" s="260"/>
      <c r="V981" s="260"/>
      <c r="W981" s="260"/>
      <c r="X981" s="260"/>
      <c r="Y981" s="260"/>
      <c r="Z981" s="260"/>
    </row>
    <row r="982" spans="1:26" ht="15.75">
      <c r="A982" s="260"/>
      <c r="B982" s="260"/>
      <c r="C982" s="260"/>
      <c r="D982" s="260"/>
      <c r="E982" s="259"/>
      <c r="F982" s="260"/>
      <c r="G982" s="260"/>
      <c r="H982" s="260"/>
      <c r="I982" s="260"/>
      <c r="J982" s="260"/>
      <c r="K982" s="260"/>
      <c r="L982" s="260"/>
      <c r="M982" s="260"/>
      <c r="N982" s="260"/>
      <c r="O982" s="260"/>
      <c r="P982" s="260"/>
      <c r="Q982" s="260"/>
      <c r="R982" s="260"/>
      <c r="S982" s="260"/>
      <c r="T982" s="260"/>
      <c r="U982" s="260"/>
      <c r="V982" s="260"/>
      <c r="W982" s="260"/>
      <c r="X982" s="260"/>
      <c r="Y982" s="260"/>
      <c r="Z982" s="260"/>
    </row>
    <row r="983" spans="1:26" ht="15.75">
      <c r="A983" s="260"/>
      <c r="B983" s="260"/>
      <c r="C983" s="260"/>
      <c r="D983" s="260"/>
      <c r="E983" s="259"/>
      <c r="F983" s="260"/>
      <c r="G983" s="260"/>
      <c r="H983" s="260"/>
      <c r="I983" s="260"/>
      <c r="J983" s="260"/>
      <c r="K983" s="260"/>
      <c r="L983" s="260"/>
      <c r="M983" s="260"/>
      <c r="N983" s="260"/>
      <c r="O983" s="260"/>
      <c r="P983" s="260"/>
      <c r="Q983" s="260"/>
      <c r="R983" s="260"/>
      <c r="S983" s="260"/>
      <c r="T983" s="260"/>
      <c r="U983" s="260"/>
      <c r="V983" s="260"/>
      <c r="W983" s="260"/>
      <c r="X983" s="260"/>
      <c r="Y983" s="260"/>
      <c r="Z983" s="260"/>
    </row>
    <row r="984" spans="1:26" ht="15.75">
      <c r="A984" s="260"/>
      <c r="B984" s="260"/>
      <c r="C984" s="260"/>
      <c r="D984" s="260"/>
      <c r="E984" s="259"/>
      <c r="F984" s="260"/>
      <c r="G984" s="260"/>
      <c r="H984" s="260"/>
      <c r="I984" s="260"/>
      <c r="J984" s="260"/>
      <c r="K984" s="260"/>
      <c r="L984" s="260"/>
      <c r="M984" s="260"/>
      <c r="N984" s="260"/>
      <c r="O984" s="260"/>
      <c r="P984" s="260"/>
      <c r="Q984" s="260"/>
      <c r="R984" s="260"/>
      <c r="S984" s="260"/>
      <c r="T984" s="260"/>
      <c r="U984" s="260"/>
      <c r="V984" s="260"/>
      <c r="W984" s="260"/>
      <c r="X984" s="260"/>
      <c r="Y984" s="260"/>
      <c r="Z984" s="260"/>
    </row>
    <row r="985" spans="1:26" ht="15.75">
      <c r="A985" s="260"/>
      <c r="B985" s="260"/>
      <c r="C985" s="260"/>
      <c r="D985" s="260"/>
      <c r="E985" s="259"/>
      <c r="F985" s="260"/>
      <c r="G985" s="260"/>
      <c r="H985" s="260"/>
      <c r="I985" s="260"/>
      <c r="J985" s="260"/>
      <c r="K985" s="260"/>
      <c r="L985" s="260"/>
      <c r="M985" s="260"/>
      <c r="N985" s="260"/>
      <c r="O985" s="260"/>
      <c r="P985" s="260"/>
      <c r="Q985" s="260"/>
      <c r="R985" s="260"/>
      <c r="S985" s="260"/>
      <c r="T985" s="260"/>
      <c r="U985" s="260"/>
      <c r="V985" s="260"/>
      <c r="W985" s="260"/>
      <c r="X985" s="260"/>
      <c r="Y985" s="260"/>
      <c r="Z985" s="260"/>
    </row>
    <row r="986" spans="1:26" ht="15.75">
      <c r="A986" s="260"/>
      <c r="B986" s="260"/>
      <c r="C986" s="260"/>
      <c r="D986" s="260"/>
      <c r="E986" s="259"/>
      <c r="F986" s="260"/>
      <c r="G986" s="260"/>
      <c r="H986" s="260"/>
      <c r="I986" s="260"/>
      <c r="J986" s="260"/>
      <c r="K986" s="260"/>
      <c r="L986" s="260"/>
      <c r="M986" s="260"/>
      <c r="N986" s="260"/>
      <c r="O986" s="260"/>
      <c r="P986" s="260"/>
      <c r="Q986" s="260"/>
      <c r="R986" s="260"/>
      <c r="S986" s="260"/>
      <c r="T986" s="260"/>
      <c r="U986" s="260"/>
      <c r="V986" s="260"/>
      <c r="W986" s="260"/>
      <c r="X986" s="260"/>
      <c r="Y986" s="260"/>
      <c r="Z986" s="260"/>
    </row>
    <row r="987" spans="1:26" ht="15.75">
      <c r="A987" s="260"/>
      <c r="B987" s="260"/>
      <c r="C987" s="260"/>
      <c r="D987" s="260"/>
      <c r="E987" s="259"/>
      <c r="F987" s="260"/>
      <c r="G987" s="260"/>
      <c r="H987" s="260"/>
      <c r="I987" s="260"/>
      <c r="J987" s="260"/>
      <c r="K987" s="260"/>
      <c r="L987" s="260"/>
      <c r="M987" s="260"/>
      <c r="N987" s="260"/>
      <c r="O987" s="260"/>
      <c r="P987" s="260"/>
      <c r="Q987" s="260"/>
      <c r="R987" s="260"/>
      <c r="S987" s="260"/>
      <c r="T987" s="260"/>
      <c r="U987" s="260"/>
      <c r="V987" s="260"/>
      <c r="W987" s="260"/>
      <c r="X987" s="260"/>
      <c r="Y987" s="260"/>
      <c r="Z987" s="260"/>
    </row>
    <row r="988" spans="1:26" ht="15.75">
      <c r="A988" s="260"/>
      <c r="B988" s="260"/>
      <c r="C988" s="260"/>
      <c r="D988" s="260"/>
      <c r="E988" s="259"/>
      <c r="F988" s="260"/>
      <c r="G988" s="260"/>
      <c r="H988" s="260"/>
      <c r="I988" s="260"/>
      <c r="J988" s="260"/>
      <c r="K988" s="260"/>
      <c r="L988" s="260"/>
      <c r="M988" s="260"/>
      <c r="N988" s="260"/>
      <c r="O988" s="260"/>
      <c r="P988" s="260"/>
      <c r="Q988" s="260"/>
      <c r="R988" s="260"/>
      <c r="S988" s="260"/>
      <c r="T988" s="260"/>
      <c r="U988" s="260"/>
      <c r="V988" s="260"/>
      <c r="W988" s="260"/>
      <c r="X988" s="260"/>
      <c r="Y988" s="260"/>
      <c r="Z988" s="260"/>
    </row>
    <row r="989" spans="1:26" ht="15.75">
      <c r="A989" s="260"/>
      <c r="B989" s="260"/>
      <c r="C989" s="260"/>
      <c r="D989" s="260"/>
      <c r="E989" s="259"/>
      <c r="F989" s="260"/>
      <c r="G989" s="260"/>
      <c r="H989" s="260"/>
      <c r="I989" s="260"/>
      <c r="J989" s="260"/>
      <c r="K989" s="260"/>
      <c r="L989" s="260"/>
      <c r="M989" s="260"/>
      <c r="N989" s="260"/>
      <c r="O989" s="260"/>
      <c r="P989" s="260"/>
      <c r="Q989" s="260"/>
      <c r="R989" s="260"/>
      <c r="S989" s="260"/>
      <c r="T989" s="260"/>
      <c r="U989" s="260"/>
      <c r="V989" s="260"/>
      <c r="W989" s="260"/>
      <c r="X989" s="260"/>
      <c r="Y989" s="260"/>
      <c r="Z989" s="260"/>
    </row>
    <row r="990" spans="1:26" ht="15.75">
      <c r="A990" s="260"/>
      <c r="B990" s="260"/>
      <c r="C990" s="260"/>
      <c r="D990" s="260"/>
      <c r="E990" s="259"/>
      <c r="F990" s="260"/>
      <c r="G990" s="260"/>
      <c r="H990" s="260"/>
      <c r="I990" s="260"/>
      <c r="J990" s="260"/>
      <c r="K990" s="260"/>
      <c r="L990" s="260"/>
      <c r="M990" s="260"/>
      <c r="N990" s="260"/>
      <c r="O990" s="260"/>
      <c r="P990" s="260"/>
      <c r="Q990" s="260"/>
      <c r="R990" s="260"/>
      <c r="S990" s="260"/>
      <c r="T990" s="260"/>
      <c r="U990" s="260"/>
      <c r="V990" s="260"/>
      <c r="W990" s="260"/>
      <c r="X990" s="260"/>
      <c r="Y990" s="260"/>
      <c r="Z990" s="260"/>
    </row>
    <row r="991" spans="1:26" ht="15.75">
      <c r="A991" s="260"/>
      <c r="B991" s="260"/>
      <c r="C991" s="260"/>
      <c r="D991" s="260"/>
      <c r="E991" s="259"/>
      <c r="F991" s="260"/>
      <c r="G991" s="260"/>
      <c r="H991" s="260"/>
      <c r="I991" s="260"/>
      <c r="J991" s="260"/>
      <c r="K991" s="260"/>
      <c r="L991" s="260"/>
      <c r="M991" s="260"/>
      <c r="N991" s="260"/>
      <c r="O991" s="260"/>
      <c r="P991" s="260"/>
      <c r="Q991" s="260"/>
      <c r="R991" s="260"/>
      <c r="S991" s="260"/>
      <c r="T991" s="260"/>
      <c r="U991" s="260"/>
      <c r="V991" s="260"/>
      <c r="W991" s="260"/>
      <c r="X991" s="260"/>
      <c r="Y991" s="260"/>
      <c r="Z991" s="260"/>
    </row>
    <row r="992" spans="1:26" ht="15.75">
      <c r="A992" s="260"/>
      <c r="B992" s="260"/>
      <c r="C992" s="260"/>
      <c r="D992" s="260"/>
      <c r="E992" s="259"/>
      <c r="F992" s="260"/>
      <c r="G992" s="260"/>
      <c r="H992" s="260"/>
      <c r="I992" s="260"/>
      <c r="J992" s="260"/>
      <c r="K992" s="260"/>
      <c r="L992" s="260"/>
      <c r="M992" s="260"/>
      <c r="N992" s="260"/>
      <c r="O992" s="260"/>
      <c r="P992" s="260"/>
      <c r="Q992" s="260"/>
      <c r="R992" s="260"/>
      <c r="S992" s="260"/>
      <c r="T992" s="260"/>
      <c r="U992" s="260"/>
      <c r="V992" s="260"/>
      <c r="W992" s="260"/>
      <c r="X992" s="260"/>
      <c r="Y992" s="260"/>
      <c r="Z992" s="260"/>
    </row>
    <row r="993" spans="1:26" ht="15.75">
      <c r="A993" s="260"/>
      <c r="B993" s="260"/>
      <c r="C993" s="260"/>
      <c r="D993" s="260"/>
      <c r="E993" s="259"/>
      <c r="F993" s="260"/>
      <c r="G993" s="260"/>
      <c r="H993" s="260"/>
      <c r="I993" s="260"/>
      <c r="J993" s="260"/>
      <c r="K993" s="260"/>
      <c r="L993" s="260"/>
      <c r="M993" s="260"/>
      <c r="N993" s="260"/>
      <c r="O993" s="260"/>
      <c r="P993" s="260"/>
      <c r="Q993" s="260"/>
      <c r="R993" s="260"/>
      <c r="S993" s="260"/>
      <c r="T993" s="260"/>
      <c r="U993" s="260"/>
      <c r="V993" s="260"/>
      <c r="W993" s="260"/>
      <c r="X993" s="260"/>
      <c r="Y993" s="260"/>
      <c r="Z993" s="260"/>
    </row>
    <row r="994" spans="1:26" ht="15.75">
      <c r="A994" s="260"/>
      <c r="B994" s="260"/>
      <c r="C994" s="260"/>
      <c r="D994" s="260"/>
      <c r="E994" s="259"/>
      <c r="F994" s="260"/>
      <c r="G994" s="260"/>
      <c r="H994" s="260"/>
      <c r="I994" s="260"/>
      <c r="J994" s="260"/>
      <c r="K994" s="260"/>
      <c r="L994" s="260"/>
      <c r="M994" s="260"/>
      <c r="N994" s="260"/>
      <c r="O994" s="260"/>
      <c r="P994" s="260"/>
      <c r="Q994" s="260"/>
      <c r="R994" s="260"/>
      <c r="S994" s="260"/>
      <c r="T994" s="260"/>
      <c r="U994" s="260"/>
      <c r="V994" s="260"/>
      <c r="W994" s="260"/>
      <c r="X994" s="260"/>
      <c r="Y994" s="260"/>
      <c r="Z994" s="260"/>
    </row>
    <row r="995" spans="1:26" ht="15.75">
      <c r="A995" s="260"/>
      <c r="B995" s="260"/>
      <c r="C995" s="260"/>
      <c r="D995" s="260"/>
      <c r="E995" s="259"/>
      <c r="F995" s="260"/>
      <c r="G995" s="260"/>
      <c r="H995" s="260"/>
      <c r="I995" s="260"/>
      <c r="J995" s="260"/>
      <c r="K995" s="260"/>
      <c r="L995" s="260"/>
      <c r="M995" s="260"/>
      <c r="N995" s="260"/>
      <c r="O995" s="260"/>
      <c r="P995" s="260"/>
      <c r="Q995" s="260"/>
      <c r="R995" s="260"/>
      <c r="S995" s="260"/>
      <c r="T995" s="260"/>
      <c r="U995" s="260"/>
      <c r="V995" s="260"/>
      <c r="W995" s="260"/>
      <c r="X995" s="260"/>
      <c r="Y995" s="260"/>
      <c r="Z995" s="260"/>
    </row>
    <row r="996" spans="1:26" ht="15.75">
      <c r="A996" s="260"/>
      <c r="B996" s="260"/>
      <c r="C996" s="260"/>
      <c r="D996" s="260"/>
      <c r="E996" s="259"/>
      <c r="F996" s="260"/>
      <c r="G996" s="260"/>
      <c r="H996" s="260"/>
      <c r="I996" s="260"/>
      <c r="J996" s="260"/>
      <c r="K996" s="260"/>
      <c r="L996" s="260"/>
      <c r="M996" s="260"/>
      <c r="N996" s="260"/>
      <c r="O996" s="260"/>
      <c r="P996" s="260"/>
      <c r="Q996" s="260"/>
      <c r="R996" s="260"/>
      <c r="S996" s="260"/>
      <c r="T996" s="260"/>
      <c r="U996" s="260"/>
      <c r="V996" s="260"/>
      <c r="W996" s="260"/>
      <c r="X996" s="260"/>
      <c r="Y996" s="260"/>
      <c r="Z996" s="260"/>
    </row>
    <row r="997" spans="1:26" ht="15.75">
      <c r="A997" s="260"/>
      <c r="B997" s="260"/>
      <c r="C997" s="260"/>
      <c r="D997" s="260"/>
      <c r="E997" s="259"/>
      <c r="F997" s="260"/>
      <c r="G997" s="260"/>
      <c r="H997" s="260"/>
      <c r="I997" s="260"/>
      <c r="J997" s="260"/>
      <c r="K997" s="260"/>
      <c r="L997" s="260"/>
      <c r="M997" s="260"/>
      <c r="N997" s="260"/>
      <c r="O997" s="260"/>
      <c r="P997" s="260"/>
      <c r="Q997" s="260"/>
      <c r="R997" s="260"/>
      <c r="S997" s="260"/>
      <c r="T997" s="260"/>
      <c r="U997" s="260"/>
      <c r="V997" s="260"/>
      <c r="W997" s="260"/>
      <c r="X997" s="260"/>
      <c r="Y997" s="260"/>
      <c r="Z997" s="260"/>
    </row>
    <row r="998" spans="1:26" ht="15.75">
      <c r="A998" s="260"/>
      <c r="B998" s="260"/>
      <c r="C998" s="260"/>
      <c r="D998" s="260"/>
      <c r="E998" s="259"/>
      <c r="F998" s="260"/>
      <c r="G998" s="260"/>
      <c r="H998" s="260"/>
      <c r="I998" s="260"/>
      <c r="J998" s="260"/>
      <c r="K998" s="260"/>
      <c r="L998" s="260"/>
      <c r="M998" s="260"/>
      <c r="N998" s="260"/>
      <c r="O998" s="260"/>
      <c r="P998" s="260"/>
      <c r="Q998" s="260"/>
      <c r="R998" s="260"/>
      <c r="S998" s="260"/>
      <c r="T998" s="260"/>
      <c r="U998" s="260"/>
      <c r="V998" s="260"/>
      <c r="W998" s="260"/>
      <c r="X998" s="260"/>
      <c r="Y998" s="260"/>
      <c r="Z998" s="260"/>
    </row>
    <row r="999" spans="1:26" ht="15.75">
      <c r="A999" s="260"/>
      <c r="B999" s="260"/>
      <c r="C999" s="260"/>
      <c r="D999" s="260"/>
      <c r="E999" s="259"/>
      <c r="F999" s="260"/>
      <c r="G999" s="260"/>
      <c r="H999" s="260"/>
      <c r="I999" s="260"/>
      <c r="J999" s="260"/>
      <c r="K999" s="260"/>
      <c r="L999" s="260"/>
      <c r="M999" s="260"/>
      <c r="N999" s="260"/>
      <c r="O999" s="260"/>
      <c r="P999" s="260"/>
      <c r="Q999" s="260"/>
      <c r="R999" s="260"/>
      <c r="S999" s="260"/>
      <c r="T999" s="260"/>
      <c r="U999" s="260"/>
      <c r="V999" s="260"/>
      <c r="W999" s="260"/>
      <c r="X999" s="260"/>
      <c r="Y999" s="260"/>
      <c r="Z999" s="260"/>
    </row>
    <row r="1000" spans="1:26" ht="15.75">
      <c r="A1000" s="260"/>
      <c r="B1000" s="260"/>
      <c r="C1000" s="260"/>
      <c r="D1000" s="260"/>
      <c r="E1000" s="259"/>
      <c r="F1000" s="260"/>
      <c r="G1000" s="260"/>
      <c r="H1000" s="260"/>
      <c r="I1000" s="260"/>
      <c r="J1000" s="260"/>
      <c r="K1000" s="260"/>
      <c r="L1000" s="260"/>
      <c r="M1000" s="260"/>
      <c r="N1000" s="260"/>
      <c r="O1000" s="260"/>
      <c r="P1000" s="260"/>
      <c r="Q1000" s="260"/>
      <c r="R1000" s="260"/>
      <c r="S1000" s="260"/>
      <c r="T1000" s="260"/>
      <c r="U1000" s="260"/>
      <c r="V1000" s="260"/>
      <c r="W1000" s="260"/>
      <c r="X1000" s="260"/>
      <c r="Y1000" s="260"/>
      <c r="Z1000" s="260"/>
    </row>
    <row r="1001" spans="1:26" ht="15.75">
      <c r="A1001" s="260"/>
      <c r="B1001" s="260"/>
      <c r="C1001" s="260"/>
      <c r="D1001" s="260"/>
      <c r="E1001" s="259"/>
      <c r="F1001" s="260"/>
      <c r="G1001" s="260"/>
      <c r="H1001" s="260"/>
      <c r="I1001" s="260"/>
      <c r="J1001" s="260"/>
      <c r="K1001" s="260"/>
      <c r="L1001" s="260"/>
      <c r="M1001" s="260"/>
      <c r="N1001" s="260"/>
      <c r="O1001" s="260"/>
      <c r="P1001" s="260"/>
      <c r="Q1001" s="260"/>
      <c r="R1001" s="260"/>
      <c r="S1001" s="260"/>
      <c r="T1001" s="260"/>
      <c r="U1001" s="260"/>
      <c r="V1001" s="260"/>
      <c r="W1001" s="260"/>
      <c r="X1001" s="260"/>
      <c r="Y1001" s="260"/>
      <c r="Z1001" s="260"/>
    </row>
    <row r="1002" spans="1:26" ht="15.75">
      <c r="A1002" s="260"/>
      <c r="B1002" s="260"/>
      <c r="C1002" s="260"/>
      <c r="D1002" s="260"/>
      <c r="E1002" s="259"/>
      <c r="F1002" s="260"/>
      <c r="G1002" s="260"/>
      <c r="H1002" s="260"/>
      <c r="I1002" s="260"/>
      <c r="J1002" s="260"/>
      <c r="K1002" s="260"/>
      <c r="L1002" s="260"/>
      <c r="M1002" s="260"/>
      <c r="N1002" s="260"/>
      <c r="O1002" s="260"/>
      <c r="P1002" s="260"/>
      <c r="Q1002" s="260"/>
      <c r="R1002" s="260"/>
      <c r="S1002" s="260"/>
      <c r="T1002" s="260"/>
      <c r="U1002" s="260"/>
      <c r="V1002" s="260"/>
      <c r="W1002" s="260"/>
      <c r="X1002" s="260"/>
      <c r="Y1002" s="260"/>
      <c r="Z1002" s="260"/>
    </row>
    <row r="1003" spans="1:26" ht="15.75">
      <c r="A1003" s="260"/>
      <c r="B1003" s="260"/>
      <c r="C1003" s="260"/>
      <c r="D1003" s="260"/>
      <c r="E1003" s="259"/>
      <c r="F1003" s="260"/>
      <c r="G1003" s="260"/>
      <c r="H1003" s="260"/>
      <c r="I1003" s="260"/>
      <c r="J1003" s="260"/>
      <c r="K1003" s="260"/>
      <c r="L1003" s="260"/>
      <c r="M1003" s="260"/>
      <c r="N1003" s="260"/>
      <c r="O1003" s="260"/>
      <c r="P1003" s="260"/>
      <c r="Q1003" s="260"/>
      <c r="R1003" s="260"/>
      <c r="S1003" s="260"/>
      <c r="T1003" s="260"/>
      <c r="U1003" s="260"/>
      <c r="V1003" s="260"/>
      <c r="W1003" s="260"/>
      <c r="X1003" s="260"/>
      <c r="Y1003" s="260"/>
      <c r="Z1003" s="260"/>
    </row>
    <row r="1004" spans="1:26" ht="15.75">
      <c r="A1004" s="260"/>
      <c r="B1004" s="260"/>
      <c r="C1004" s="260"/>
      <c r="D1004" s="260"/>
      <c r="E1004" s="259"/>
      <c r="F1004" s="260"/>
      <c r="G1004" s="260"/>
      <c r="H1004" s="260"/>
      <c r="I1004" s="260"/>
      <c r="J1004" s="260"/>
      <c r="K1004" s="260"/>
      <c r="L1004" s="260"/>
      <c r="M1004" s="260"/>
      <c r="N1004" s="260"/>
      <c r="O1004" s="260"/>
      <c r="P1004" s="260"/>
      <c r="Q1004" s="260"/>
      <c r="R1004" s="260"/>
      <c r="S1004" s="260"/>
      <c r="T1004" s="260"/>
      <c r="U1004" s="260"/>
      <c r="V1004" s="260"/>
      <c r="W1004" s="260"/>
      <c r="X1004" s="260"/>
      <c r="Y1004" s="260"/>
      <c r="Z1004" s="260"/>
    </row>
    <row r="1005" spans="1:26" ht="15.75">
      <c r="A1005" s="260"/>
      <c r="B1005" s="260"/>
      <c r="C1005" s="260"/>
      <c r="D1005" s="260"/>
      <c r="E1005" s="259"/>
      <c r="F1005" s="260"/>
      <c r="G1005" s="260"/>
      <c r="H1005" s="260"/>
      <c r="I1005" s="260"/>
      <c r="J1005" s="260"/>
      <c r="K1005" s="260"/>
      <c r="L1005" s="260"/>
      <c r="M1005" s="260"/>
      <c r="N1005" s="260"/>
      <c r="O1005" s="260"/>
      <c r="P1005" s="260"/>
      <c r="Q1005" s="260"/>
      <c r="R1005" s="260"/>
      <c r="S1005" s="260"/>
      <c r="T1005" s="260"/>
      <c r="U1005" s="260"/>
      <c r="V1005" s="260"/>
      <c r="W1005" s="260"/>
      <c r="X1005" s="260"/>
      <c r="Y1005" s="260"/>
      <c r="Z1005" s="260"/>
    </row>
    <row r="1006" spans="1:26" ht="15.75">
      <c r="A1006" s="260"/>
      <c r="B1006" s="260"/>
      <c r="C1006" s="260"/>
      <c r="D1006" s="260"/>
      <c r="E1006" s="259"/>
      <c r="F1006" s="260"/>
      <c r="G1006" s="260"/>
      <c r="H1006" s="260"/>
      <c r="I1006" s="260"/>
      <c r="J1006" s="260"/>
      <c r="K1006" s="260"/>
      <c r="L1006" s="260"/>
      <c r="M1006" s="260"/>
      <c r="N1006" s="260"/>
      <c r="O1006" s="260"/>
      <c r="P1006" s="260"/>
      <c r="Q1006" s="260"/>
      <c r="R1006" s="260"/>
      <c r="S1006" s="260"/>
      <c r="T1006" s="260"/>
      <c r="U1006" s="260"/>
      <c r="V1006" s="260"/>
      <c r="W1006" s="260"/>
      <c r="X1006" s="260"/>
      <c r="Y1006" s="260"/>
      <c r="Z1006" s="260"/>
    </row>
    <row r="1007" spans="1:26" ht="15.75">
      <c r="A1007" s="260"/>
      <c r="B1007" s="260"/>
      <c r="C1007" s="260"/>
      <c r="D1007" s="260"/>
      <c r="E1007" s="259"/>
      <c r="F1007" s="260"/>
      <c r="G1007" s="260"/>
      <c r="H1007" s="260"/>
      <c r="I1007" s="260"/>
      <c r="J1007" s="260"/>
      <c r="K1007" s="260"/>
      <c r="L1007" s="260"/>
      <c r="M1007" s="260"/>
      <c r="N1007" s="260"/>
      <c r="O1007" s="260"/>
      <c r="P1007" s="260"/>
      <c r="Q1007" s="260"/>
      <c r="R1007" s="260"/>
      <c r="S1007" s="260"/>
      <c r="T1007" s="260"/>
      <c r="U1007" s="260"/>
      <c r="V1007" s="260"/>
      <c r="W1007" s="260"/>
      <c r="X1007" s="260"/>
      <c r="Y1007" s="260"/>
      <c r="Z1007" s="260"/>
    </row>
    <row r="1008" spans="1:26" ht="15.75">
      <c r="A1008" s="260"/>
      <c r="B1008" s="260"/>
      <c r="C1008" s="260"/>
      <c r="D1008" s="260"/>
      <c r="E1008" s="259"/>
      <c r="F1008" s="260"/>
      <c r="G1008" s="260"/>
      <c r="H1008" s="260"/>
      <c r="I1008" s="260"/>
      <c r="J1008" s="260"/>
      <c r="K1008" s="260"/>
      <c r="L1008" s="260"/>
      <c r="M1008" s="260"/>
      <c r="N1008" s="260"/>
      <c r="O1008" s="260"/>
      <c r="P1008" s="260"/>
      <c r="Q1008" s="260"/>
      <c r="R1008" s="260"/>
      <c r="S1008" s="260"/>
      <c r="T1008" s="260"/>
      <c r="U1008" s="260"/>
      <c r="V1008" s="260"/>
      <c r="W1008" s="260"/>
      <c r="X1008" s="260"/>
      <c r="Y1008" s="260"/>
      <c r="Z1008" s="260"/>
    </row>
    <row r="1009" spans="1:26" ht="15.75">
      <c r="A1009" s="260"/>
      <c r="B1009" s="260"/>
      <c r="C1009" s="260"/>
      <c r="D1009" s="260"/>
      <c r="E1009" s="259"/>
      <c r="F1009" s="260"/>
      <c r="G1009" s="260"/>
      <c r="H1009" s="260"/>
      <c r="I1009" s="260"/>
      <c r="J1009" s="260"/>
      <c r="K1009" s="260"/>
      <c r="L1009" s="260"/>
      <c r="M1009" s="260"/>
      <c r="N1009" s="260"/>
      <c r="O1009" s="260"/>
      <c r="P1009" s="260"/>
      <c r="Q1009" s="260"/>
      <c r="R1009" s="260"/>
      <c r="S1009" s="260"/>
      <c r="T1009" s="260"/>
      <c r="U1009" s="260"/>
      <c r="V1009" s="260"/>
      <c r="W1009" s="260"/>
      <c r="X1009" s="260"/>
      <c r="Y1009" s="260"/>
      <c r="Z1009" s="260"/>
    </row>
    <row r="1010" spans="1:26" ht="15.75">
      <c r="A1010" s="260"/>
      <c r="B1010" s="260"/>
      <c r="C1010" s="260"/>
      <c r="D1010" s="260"/>
      <c r="E1010" s="259"/>
      <c r="F1010" s="260"/>
      <c r="G1010" s="260"/>
      <c r="H1010" s="260"/>
      <c r="I1010" s="260"/>
      <c r="J1010" s="260"/>
      <c r="K1010" s="260"/>
      <c r="L1010" s="260"/>
      <c r="M1010" s="260"/>
      <c r="N1010" s="260"/>
      <c r="O1010" s="260"/>
      <c r="P1010" s="260"/>
      <c r="Q1010" s="260"/>
      <c r="R1010" s="260"/>
      <c r="S1010" s="260"/>
      <c r="T1010" s="260"/>
      <c r="U1010" s="260"/>
      <c r="V1010" s="260"/>
      <c r="W1010" s="260"/>
      <c r="X1010" s="260"/>
      <c r="Y1010" s="260"/>
      <c r="Z1010" s="260"/>
    </row>
    <row r="1011" spans="1:26" ht="15.75">
      <c r="A1011" s="260"/>
      <c r="B1011" s="260"/>
      <c r="C1011" s="260"/>
      <c r="D1011" s="260"/>
      <c r="E1011" s="259"/>
      <c r="F1011" s="260"/>
      <c r="G1011" s="260"/>
      <c r="H1011" s="260"/>
      <c r="I1011" s="260"/>
      <c r="J1011" s="260"/>
      <c r="K1011" s="260"/>
      <c r="L1011" s="260"/>
      <c r="M1011" s="260"/>
      <c r="N1011" s="260"/>
      <c r="O1011" s="260"/>
      <c r="P1011" s="260"/>
      <c r="Q1011" s="260"/>
      <c r="R1011" s="260"/>
      <c r="S1011" s="260"/>
      <c r="T1011" s="260"/>
      <c r="U1011" s="260"/>
      <c r="V1011" s="260"/>
      <c r="W1011" s="260"/>
      <c r="X1011" s="260"/>
      <c r="Y1011" s="260"/>
      <c r="Z1011" s="260"/>
    </row>
    <row r="1012" spans="1:26" ht="15.75">
      <c r="A1012" s="260"/>
      <c r="B1012" s="260"/>
      <c r="C1012" s="260"/>
      <c r="D1012" s="260"/>
      <c r="E1012" s="259"/>
      <c r="F1012" s="260"/>
      <c r="G1012" s="260"/>
      <c r="H1012" s="260"/>
      <c r="I1012" s="260"/>
      <c r="J1012" s="260"/>
      <c r="K1012" s="260"/>
      <c r="L1012" s="260"/>
      <c r="M1012" s="260"/>
      <c r="N1012" s="260"/>
      <c r="O1012" s="260"/>
      <c r="P1012" s="260"/>
      <c r="Q1012" s="260"/>
      <c r="R1012" s="260"/>
      <c r="S1012" s="260"/>
      <c r="T1012" s="260"/>
      <c r="U1012" s="260"/>
      <c r="V1012" s="260"/>
      <c r="W1012" s="260"/>
      <c r="X1012" s="260"/>
      <c r="Y1012" s="260"/>
      <c r="Z1012" s="260"/>
    </row>
    <row r="1013" spans="1:26" ht="15.75">
      <c r="A1013" s="260"/>
      <c r="B1013" s="260"/>
      <c r="C1013" s="260"/>
      <c r="D1013" s="260"/>
      <c r="E1013" s="259"/>
      <c r="F1013" s="260"/>
      <c r="G1013" s="260"/>
      <c r="H1013" s="260"/>
      <c r="I1013" s="260"/>
      <c r="J1013" s="260"/>
      <c r="K1013" s="260"/>
      <c r="L1013" s="260"/>
      <c r="M1013" s="260"/>
      <c r="N1013" s="260"/>
      <c r="O1013" s="260"/>
      <c r="P1013" s="260"/>
      <c r="Q1013" s="260"/>
      <c r="R1013" s="260"/>
      <c r="S1013" s="260"/>
      <c r="T1013" s="260"/>
      <c r="U1013" s="260"/>
      <c r="V1013" s="260"/>
      <c r="W1013" s="260"/>
      <c r="X1013" s="260"/>
      <c r="Y1013" s="260"/>
      <c r="Z1013" s="260"/>
    </row>
    <row r="1014" spans="1:26" ht="15.75">
      <c r="A1014" s="260"/>
      <c r="B1014" s="260"/>
      <c r="C1014" s="260"/>
      <c r="D1014" s="260"/>
      <c r="E1014" s="259"/>
      <c r="F1014" s="260"/>
      <c r="G1014" s="260"/>
      <c r="H1014" s="260"/>
      <c r="I1014" s="260"/>
      <c r="J1014" s="260"/>
      <c r="K1014" s="260"/>
      <c r="L1014" s="260"/>
      <c r="M1014" s="260"/>
      <c r="N1014" s="260"/>
      <c r="O1014" s="260"/>
      <c r="P1014" s="260"/>
      <c r="Q1014" s="260"/>
      <c r="R1014" s="260"/>
      <c r="S1014" s="260"/>
      <c r="T1014" s="260"/>
      <c r="U1014" s="260"/>
      <c r="V1014" s="260"/>
      <c r="W1014" s="260"/>
      <c r="X1014" s="260"/>
      <c r="Y1014" s="260"/>
      <c r="Z1014" s="260"/>
    </row>
    <row r="1015" spans="1:26" ht="15.75">
      <c r="A1015" s="260"/>
      <c r="B1015" s="260"/>
      <c r="C1015" s="260"/>
      <c r="D1015" s="260"/>
      <c r="E1015" s="259"/>
      <c r="F1015" s="260"/>
      <c r="G1015" s="260"/>
      <c r="H1015" s="260"/>
      <c r="I1015" s="260"/>
      <c r="J1015" s="260"/>
      <c r="K1015" s="260"/>
      <c r="L1015" s="260"/>
      <c r="M1015" s="260"/>
      <c r="N1015" s="260"/>
      <c r="O1015" s="260"/>
      <c r="P1015" s="260"/>
      <c r="Q1015" s="260"/>
      <c r="R1015" s="260"/>
      <c r="S1015" s="260"/>
      <c r="T1015" s="260"/>
      <c r="U1015" s="260"/>
      <c r="V1015" s="260"/>
      <c r="W1015" s="260"/>
      <c r="X1015" s="260"/>
      <c r="Y1015" s="260"/>
      <c r="Z1015" s="260"/>
    </row>
    <row r="1016" spans="1:26" ht="15.75">
      <c r="A1016" s="260"/>
      <c r="B1016" s="260"/>
      <c r="C1016" s="260"/>
      <c r="D1016" s="260"/>
      <c r="E1016" s="259"/>
      <c r="F1016" s="260"/>
      <c r="G1016" s="260"/>
      <c r="H1016" s="260"/>
      <c r="I1016" s="260"/>
      <c r="J1016" s="260"/>
      <c r="K1016" s="260"/>
      <c r="L1016" s="260"/>
      <c r="M1016" s="260"/>
      <c r="N1016" s="260"/>
      <c r="O1016" s="260"/>
      <c r="P1016" s="260"/>
      <c r="Q1016" s="260"/>
      <c r="R1016" s="260"/>
      <c r="S1016" s="260"/>
      <c r="T1016" s="260"/>
      <c r="U1016" s="260"/>
      <c r="V1016" s="260"/>
      <c r="W1016" s="260"/>
      <c r="X1016" s="260"/>
      <c r="Y1016" s="260"/>
      <c r="Z1016" s="260"/>
    </row>
    <row r="1017" spans="1:26" ht="15.75">
      <c r="A1017" s="260"/>
      <c r="B1017" s="260"/>
      <c r="C1017" s="260"/>
      <c r="D1017" s="260"/>
      <c r="E1017" s="259"/>
      <c r="F1017" s="260"/>
      <c r="G1017" s="260"/>
      <c r="H1017" s="260"/>
      <c r="I1017" s="260"/>
      <c r="J1017" s="260"/>
      <c r="K1017" s="260"/>
      <c r="L1017" s="260"/>
      <c r="M1017" s="260"/>
      <c r="N1017" s="260"/>
      <c r="O1017" s="260"/>
      <c r="P1017" s="260"/>
      <c r="Q1017" s="260"/>
      <c r="R1017" s="260"/>
      <c r="S1017" s="260"/>
      <c r="T1017" s="260"/>
      <c r="U1017" s="260"/>
      <c r="V1017" s="260"/>
      <c r="W1017" s="260"/>
      <c r="X1017" s="260"/>
      <c r="Y1017" s="260"/>
      <c r="Z1017" s="260"/>
    </row>
    <row r="1018" spans="1:26" ht="15.75">
      <c r="A1018" s="260"/>
      <c r="B1018" s="260"/>
      <c r="C1018" s="260"/>
      <c r="D1018" s="260"/>
      <c r="E1018" s="259"/>
      <c r="F1018" s="260"/>
      <c r="G1018" s="260"/>
      <c r="H1018" s="260"/>
      <c r="I1018" s="260"/>
      <c r="J1018" s="260"/>
      <c r="K1018" s="260"/>
      <c r="L1018" s="260"/>
      <c r="M1018" s="260"/>
      <c r="N1018" s="260"/>
      <c r="O1018" s="260"/>
      <c r="P1018" s="260"/>
      <c r="Q1018" s="260"/>
      <c r="R1018" s="260"/>
      <c r="S1018" s="260"/>
      <c r="T1018" s="260"/>
      <c r="U1018" s="260"/>
      <c r="V1018" s="260"/>
      <c r="W1018" s="260"/>
      <c r="X1018" s="260"/>
      <c r="Y1018" s="260"/>
      <c r="Z1018" s="260"/>
    </row>
    <row r="1019" spans="1:26" ht="15.75">
      <c r="A1019" s="260"/>
      <c r="B1019" s="260"/>
      <c r="C1019" s="260"/>
      <c r="D1019" s="260"/>
      <c r="E1019" s="259"/>
      <c r="F1019" s="260"/>
      <c r="G1019" s="260"/>
      <c r="H1019" s="260"/>
      <c r="I1019" s="260"/>
      <c r="J1019" s="260"/>
      <c r="K1019" s="260"/>
      <c r="L1019" s="260"/>
      <c r="M1019" s="260"/>
      <c r="N1019" s="260"/>
      <c r="O1019" s="260"/>
      <c r="P1019" s="260"/>
      <c r="Q1019" s="260"/>
      <c r="R1019" s="260"/>
      <c r="S1019" s="260"/>
      <c r="T1019" s="260"/>
      <c r="U1019" s="260"/>
      <c r="V1019" s="260"/>
      <c r="W1019" s="260"/>
      <c r="X1019" s="260"/>
      <c r="Y1019" s="260"/>
      <c r="Z1019" s="260"/>
    </row>
    <row r="1020" spans="1:26" ht="15.75">
      <c r="A1020" s="260"/>
      <c r="B1020" s="260"/>
      <c r="C1020" s="260"/>
      <c r="D1020" s="260"/>
      <c r="E1020" s="259"/>
      <c r="F1020" s="260"/>
      <c r="G1020" s="260"/>
      <c r="H1020" s="260"/>
      <c r="I1020" s="260"/>
      <c r="J1020" s="260"/>
      <c r="K1020" s="260"/>
      <c r="L1020" s="260"/>
      <c r="M1020" s="260"/>
      <c r="N1020" s="260"/>
      <c r="O1020" s="260"/>
      <c r="P1020" s="260"/>
      <c r="Q1020" s="260"/>
      <c r="R1020" s="260"/>
      <c r="S1020" s="260"/>
      <c r="T1020" s="260"/>
      <c r="U1020" s="260"/>
      <c r="V1020" s="260"/>
      <c r="W1020" s="260"/>
      <c r="X1020" s="260"/>
      <c r="Y1020" s="260"/>
      <c r="Z1020" s="260"/>
    </row>
    <row r="1021" spans="1:26" ht="15.75">
      <c r="A1021" s="260"/>
      <c r="B1021" s="260"/>
      <c r="C1021" s="260"/>
      <c r="D1021" s="260"/>
      <c r="E1021" s="259"/>
      <c r="F1021" s="260"/>
      <c r="G1021" s="260"/>
      <c r="H1021" s="260"/>
      <c r="I1021" s="260"/>
      <c r="J1021" s="260"/>
      <c r="K1021" s="260"/>
      <c r="L1021" s="260"/>
      <c r="M1021" s="260"/>
      <c r="N1021" s="260"/>
      <c r="O1021" s="260"/>
      <c r="P1021" s="260"/>
      <c r="Q1021" s="260"/>
      <c r="R1021" s="260"/>
      <c r="S1021" s="260"/>
      <c r="T1021" s="260"/>
      <c r="U1021" s="260"/>
      <c r="V1021" s="260"/>
      <c r="W1021" s="260"/>
      <c r="X1021" s="260"/>
      <c r="Y1021" s="260"/>
      <c r="Z1021" s="260"/>
    </row>
    <row r="1022" spans="1:26" ht="15.75">
      <c r="A1022" s="260"/>
      <c r="B1022" s="260"/>
      <c r="C1022" s="260"/>
      <c r="D1022" s="260"/>
      <c r="E1022" s="259"/>
      <c r="F1022" s="260"/>
      <c r="G1022" s="260"/>
      <c r="H1022" s="260"/>
      <c r="I1022" s="260"/>
      <c r="J1022" s="260"/>
      <c r="K1022" s="260"/>
      <c r="L1022" s="260"/>
      <c r="M1022" s="260"/>
      <c r="N1022" s="260"/>
      <c r="O1022" s="260"/>
      <c r="P1022" s="260"/>
      <c r="Q1022" s="260"/>
      <c r="R1022" s="260"/>
      <c r="S1022" s="260"/>
      <c r="T1022" s="260"/>
      <c r="U1022" s="260"/>
      <c r="V1022" s="260"/>
      <c r="W1022" s="260"/>
      <c r="X1022" s="260"/>
      <c r="Y1022" s="260"/>
      <c r="Z1022" s="260"/>
    </row>
    <row r="1023" spans="1:26" ht="15.75">
      <c r="A1023" s="260"/>
      <c r="B1023" s="260"/>
      <c r="C1023" s="260"/>
      <c r="D1023" s="260"/>
      <c r="E1023" s="259"/>
      <c r="F1023" s="260"/>
      <c r="G1023" s="260"/>
      <c r="H1023" s="260"/>
      <c r="I1023" s="260"/>
      <c r="J1023" s="260"/>
      <c r="K1023" s="260"/>
      <c r="L1023" s="260"/>
      <c r="M1023" s="260"/>
      <c r="N1023" s="260"/>
      <c r="O1023" s="260"/>
      <c r="P1023" s="260"/>
      <c r="Q1023" s="260"/>
      <c r="R1023" s="260"/>
      <c r="S1023" s="260"/>
      <c r="T1023" s="260"/>
      <c r="U1023" s="260"/>
      <c r="V1023" s="260"/>
      <c r="W1023" s="260"/>
      <c r="X1023" s="260"/>
      <c r="Y1023" s="260"/>
      <c r="Z1023" s="260"/>
    </row>
    <row r="1024" spans="1:26" ht="15.75">
      <c r="A1024" s="260"/>
      <c r="B1024" s="260"/>
      <c r="C1024" s="260"/>
      <c r="D1024" s="260"/>
      <c r="E1024" s="259"/>
      <c r="F1024" s="260"/>
      <c r="G1024" s="260"/>
      <c r="H1024" s="260"/>
      <c r="I1024" s="260"/>
      <c r="J1024" s="260"/>
      <c r="K1024" s="260"/>
      <c r="L1024" s="260"/>
      <c r="M1024" s="260"/>
      <c r="N1024" s="260"/>
      <c r="O1024" s="260"/>
      <c r="P1024" s="260"/>
      <c r="Q1024" s="260"/>
      <c r="R1024" s="260"/>
      <c r="S1024" s="260"/>
      <c r="T1024" s="260"/>
      <c r="U1024" s="260"/>
      <c r="V1024" s="260"/>
      <c r="W1024" s="260"/>
      <c r="X1024" s="260"/>
      <c r="Y1024" s="260"/>
      <c r="Z1024" s="260"/>
    </row>
    <row r="1025" spans="1:26" ht="15.75">
      <c r="A1025" s="260"/>
      <c r="B1025" s="260"/>
      <c r="C1025" s="260"/>
      <c r="D1025" s="260"/>
      <c r="E1025" s="259"/>
      <c r="F1025" s="260"/>
      <c r="G1025" s="260"/>
      <c r="H1025" s="260"/>
      <c r="I1025" s="260"/>
      <c r="J1025" s="260"/>
      <c r="K1025" s="260"/>
      <c r="L1025" s="260"/>
      <c r="M1025" s="260"/>
      <c r="N1025" s="260"/>
      <c r="O1025" s="260"/>
      <c r="P1025" s="260"/>
      <c r="Q1025" s="260"/>
      <c r="R1025" s="260"/>
      <c r="S1025" s="260"/>
      <c r="T1025" s="260"/>
      <c r="U1025" s="260"/>
      <c r="V1025" s="260"/>
      <c r="W1025" s="260"/>
      <c r="X1025" s="260"/>
      <c r="Y1025" s="260"/>
      <c r="Z1025" s="260"/>
    </row>
    <row r="1026" spans="1:26" ht="15.75">
      <c r="A1026" s="260"/>
      <c r="B1026" s="260"/>
      <c r="C1026" s="260"/>
      <c r="D1026" s="260"/>
      <c r="E1026" s="259"/>
      <c r="F1026" s="260"/>
      <c r="G1026" s="260"/>
      <c r="H1026" s="260"/>
      <c r="I1026" s="260"/>
      <c r="J1026" s="260"/>
      <c r="K1026" s="260"/>
      <c r="L1026" s="260"/>
      <c r="M1026" s="260"/>
      <c r="N1026" s="260"/>
      <c r="O1026" s="260"/>
      <c r="P1026" s="260"/>
      <c r="Q1026" s="260"/>
      <c r="R1026" s="260"/>
      <c r="S1026" s="260"/>
      <c r="T1026" s="260"/>
      <c r="U1026" s="260"/>
      <c r="V1026" s="260"/>
      <c r="W1026" s="260"/>
      <c r="X1026" s="260"/>
      <c r="Y1026" s="260"/>
      <c r="Z1026" s="260"/>
    </row>
    <row r="1027" spans="1:26" ht="15.75">
      <c r="A1027" s="260"/>
      <c r="B1027" s="260"/>
      <c r="C1027" s="260"/>
      <c r="D1027" s="260"/>
      <c r="E1027" s="259"/>
      <c r="F1027" s="260"/>
      <c r="G1027" s="260"/>
      <c r="H1027" s="260"/>
      <c r="I1027" s="260"/>
      <c r="J1027" s="260"/>
      <c r="K1027" s="260"/>
      <c r="L1027" s="260"/>
      <c r="M1027" s="260"/>
      <c r="N1027" s="260"/>
      <c r="O1027" s="260"/>
      <c r="P1027" s="260"/>
      <c r="Q1027" s="260"/>
      <c r="R1027" s="260"/>
      <c r="S1027" s="260"/>
      <c r="T1027" s="260"/>
      <c r="U1027" s="260"/>
      <c r="V1027" s="260"/>
      <c r="W1027" s="260"/>
      <c r="X1027" s="260"/>
      <c r="Y1027" s="260"/>
      <c r="Z1027" s="260"/>
    </row>
    <row r="1028" spans="1:26" ht="15.75">
      <c r="A1028" s="260"/>
      <c r="B1028" s="260"/>
      <c r="C1028" s="260"/>
      <c r="D1028" s="260"/>
      <c r="E1028" s="259"/>
      <c r="F1028" s="260"/>
      <c r="G1028" s="260"/>
      <c r="H1028" s="260"/>
      <c r="I1028" s="260"/>
      <c r="J1028" s="260"/>
      <c r="K1028" s="260"/>
      <c r="L1028" s="260"/>
      <c r="M1028" s="260"/>
      <c r="N1028" s="260"/>
      <c r="O1028" s="260"/>
      <c r="P1028" s="260"/>
      <c r="Q1028" s="260"/>
      <c r="R1028" s="260"/>
      <c r="S1028" s="260"/>
      <c r="T1028" s="260"/>
      <c r="U1028" s="260"/>
      <c r="V1028" s="260"/>
      <c r="W1028" s="260"/>
      <c r="X1028" s="260"/>
      <c r="Y1028" s="260"/>
      <c r="Z1028" s="260"/>
    </row>
    <row r="1029" spans="1:26" ht="15.75">
      <c r="A1029" s="260"/>
      <c r="B1029" s="260"/>
      <c r="C1029" s="260"/>
      <c r="D1029" s="260"/>
      <c r="E1029" s="259"/>
      <c r="F1029" s="260"/>
      <c r="G1029" s="260"/>
      <c r="H1029" s="260"/>
      <c r="I1029" s="260"/>
      <c r="J1029" s="260"/>
      <c r="K1029" s="260"/>
      <c r="L1029" s="260"/>
      <c r="M1029" s="260"/>
      <c r="N1029" s="260"/>
      <c r="O1029" s="260"/>
      <c r="P1029" s="260"/>
      <c r="Q1029" s="260"/>
      <c r="R1029" s="260"/>
      <c r="S1029" s="260"/>
      <c r="T1029" s="260"/>
      <c r="U1029" s="260"/>
      <c r="V1029" s="260"/>
      <c r="W1029" s="260"/>
      <c r="X1029" s="260"/>
      <c r="Y1029" s="260"/>
      <c r="Z1029" s="260"/>
    </row>
    <row r="1030" spans="1:26" ht="15.75">
      <c r="A1030" s="260"/>
      <c r="B1030" s="260"/>
      <c r="C1030" s="260"/>
      <c r="D1030" s="260"/>
      <c r="E1030" s="259"/>
      <c r="F1030" s="260"/>
      <c r="G1030" s="260"/>
      <c r="H1030" s="260"/>
      <c r="I1030" s="260"/>
      <c r="J1030" s="260"/>
      <c r="K1030" s="260"/>
      <c r="L1030" s="260"/>
      <c r="M1030" s="260"/>
      <c r="N1030" s="260"/>
      <c r="O1030" s="260"/>
      <c r="P1030" s="260"/>
      <c r="Q1030" s="260"/>
      <c r="R1030" s="260"/>
      <c r="S1030" s="260"/>
      <c r="T1030" s="260"/>
      <c r="U1030" s="260"/>
      <c r="V1030" s="260"/>
      <c r="W1030" s="260"/>
      <c r="X1030" s="260"/>
      <c r="Y1030" s="260"/>
      <c r="Z1030" s="260"/>
    </row>
    <row r="1031" spans="1:26" ht="15.75">
      <c r="A1031" s="260"/>
      <c r="B1031" s="260"/>
      <c r="C1031" s="260"/>
      <c r="D1031" s="260"/>
      <c r="E1031" s="259"/>
      <c r="F1031" s="260"/>
      <c r="G1031" s="260"/>
      <c r="H1031" s="260"/>
      <c r="I1031" s="260"/>
      <c r="J1031" s="260"/>
      <c r="K1031" s="260"/>
      <c r="L1031" s="260"/>
      <c r="M1031" s="260"/>
      <c r="N1031" s="260"/>
      <c r="O1031" s="260"/>
      <c r="P1031" s="260"/>
      <c r="Q1031" s="260"/>
      <c r="R1031" s="260"/>
      <c r="S1031" s="260"/>
      <c r="T1031" s="260"/>
      <c r="U1031" s="260"/>
      <c r="V1031" s="260"/>
      <c r="W1031" s="260"/>
      <c r="X1031" s="260"/>
      <c r="Y1031" s="260"/>
      <c r="Z1031" s="260"/>
    </row>
    <row r="1032" spans="1:26" ht="15.75">
      <c r="A1032" s="260"/>
      <c r="B1032" s="260"/>
      <c r="C1032" s="260"/>
      <c r="D1032" s="260"/>
      <c r="E1032" s="259"/>
      <c r="F1032" s="260"/>
      <c r="G1032" s="260"/>
      <c r="H1032" s="260"/>
      <c r="I1032" s="260"/>
      <c r="J1032" s="260"/>
      <c r="K1032" s="260"/>
      <c r="L1032" s="260"/>
      <c r="M1032" s="260"/>
      <c r="N1032" s="260"/>
      <c r="O1032" s="260"/>
      <c r="P1032" s="260"/>
      <c r="Q1032" s="260"/>
      <c r="R1032" s="260"/>
      <c r="S1032" s="260"/>
      <c r="T1032" s="260"/>
      <c r="U1032" s="260"/>
      <c r="V1032" s="260"/>
      <c r="W1032" s="260"/>
      <c r="X1032" s="260"/>
      <c r="Y1032" s="260"/>
      <c r="Z1032" s="260"/>
    </row>
    <row r="1033" spans="1:26" ht="15.75">
      <c r="A1033" s="260"/>
      <c r="B1033" s="260"/>
      <c r="C1033" s="260"/>
      <c r="D1033" s="260"/>
      <c r="E1033" s="259"/>
      <c r="F1033" s="260"/>
      <c r="G1033" s="260"/>
      <c r="H1033" s="260"/>
      <c r="I1033" s="260"/>
      <c r="J1033" s="260"/>
      <c r="K1033" s="260"/>
      <c r="L1033" s="260"/>
      <c r="M1033" s="260"/>
      <c r="N1033" s="260"/>
      <c r="O1033" s="260"/>
      <c r="P1033" s="260"/>
      <c r="Q1033" s="260"/>
      <c r="R1033" s="260"/>
      <c r="S1033" s="260"/>
      <c r="T1033" s="260"/>
      <c r="U1033" s="260"/>
      <c r="V1033" s="260"/>
      <c r="W1033" s="260"/>
      <c r="X1033" s="260"/>
      <c r="Y1033" s="260"/>
      <c r="Z1033" s="260"/>
    </row>
    <row r="1034" spans="1:26" ht="15.75">
      <c r="A1034" s="260"/>
      <c r="B1034" s="260"/>
      <c r="C1034" s="260"/>
      <c r="D1034" s="260"/>
      <c r="E1034" s="259"/>
      <c r="F1034" s="260"/>
      <c r="G1034" s="260"/>
      <c r="H1034" s="260"/>
      <c r="I1034" s="260"/>
      <c r="J1034" s="260"/>
      <c r="K1034" s="260"/>
      <c r="L1034" s="260"/>
      <c r="M1034" s="260"/>
      <c r="N1034" s="260"/>
      <c r="O1034" s="260"/>
      <c r="P1034" s="260"/>
      <c r="Q1034" s="260"/>
      <c r="R1034" s="260"/>
      <c r="S1034" s="260"/>
      <c r="T1034" s="260"/>
      <c r="U1034" s="260"/>
      <c r="V1034" s="260"/>
      <c r="W1034" s="260"/>
      <c r="X1034" s="260"/>
      <c r="Y1034" s="260"/>
      <c r="Z1034" s="260"/>
    </row>
    <row r="1035" spans="1:26" ht="15.75">
      <c r="A1035" s="260"/>
      <c r="B1035" s="260"/>
      <c r="C1035" s="260"/>
      <c r="D1035" s="260"/>
      <c r="E1035" s="259"/>
      <c r="F1035" s="260"/>
      <c r="G1035" s="260"/>
      <c r="H1035" s="260"/>
      <c r="I1035" s="260"/>
      <c r="J1035" s="260"/>
      <c r="K1035" s="260"/>
      <c r="L1035" s="260"/>
      <c r="M1035" s="260"/>
      <c r="N1035" s="260"/>
      <c r="O1035" s="260"/>
      <c r="P1035" s="260"/>
      <c r="Q1035" s="260"/>
      <c r="R1035" s="260"/>
      <c r="S1035" s="260"/>
      <c r="T1035" s="260"/>
      <c r="U1035" s="260"/>
      <c r="V1035" s="260"/>
      <c r="W1035" s="260"/>
      <c r="X1035" s="260"/>
      <c r="Y1035" s="260"/>
      <c r="Z1035" s="260"/>
    </row>
    <row r="1036" spans="1:26" ht="15.75">
      <c r="A1036" s="260"/>
      <c r="B1036" s="260"/>
      <c r="C1036" s="260"/>
      <c r="D1036" s="260"/>
      <c r="E1036" s="259"/>
      <c r="F1036" s="260"/>
      <c r="G1036" s="260"/>
      <c r="H1036" s="260"/>
      <c r="I1036" s="260"/>
      <c r="J1036" s="260"/>
      <c r="K1036" s="260"/>
      <c r="L1036" s="260"/>
      <c r="M1036" s="260"/>
      <c r="N1036" s="260"/>
      <c r="O1036" s="260"/>
      <c r="P1036" s="260"/>
      <c r="Q1036" s="260"/>
      <c r="R1036" s="260"/>
      <c r="S1036" s="260"/>
      <c r="T1036" s="260"/>
      <c r="U1036" s="260"/>
      <c r="V1036" s="260"/>
      <c r="W1036" s="260"/>
      <c r="X1036" s="260"/>
      <c r="Y1036" s="260"/>
      <c r="Z1036" s="260"/>
    </row>
    <row r="1037" spans="1:26" ht="15.75">
      <c r="A1037" s="260"/>
      <c r="B1037" s="260"/>
      <c r="C1037" s="260"/>
      <c r="D1037" s="260"/>
      <c r="E1037" s="259"/>
      <c r="F1037" s="260"/>
      <c r="G1037" s="260"/>
      <c r="H1037" s="260"/>
      <c r="I1037" s="260"/>
      <c r="J1037" s="260"/>
      <c r="K1037" s="260"/>
      <c r="L1037" s="260"/>
      <c r="M1037" s="260"/>
      <c r="N1037" s="260"/>
      <c r="O1037" s="260"/>
      <c r="P1037" s="260"/>
      <c r="Q1037" s="260"/>
      <c r="R1037" s="260"/>
      <c r="S1037" s="260"/>
      <c r="T1037" s="260"/>
      <c r="U1037" s="260"/>
      <c r="V1037" s="260"/>
      <c r="W1037" s="260"/>
      <c r="X1037" s="260"/>
      <c r="Y1037" s="260"/>
      <c r="Z1037" s="260"/>
    </row>
    <row r="1038" spans="1:26" ht="15.75">
      <c r="A1038" s="260"/>
      <c r="B1038" s="260"/>
      <c r="C1038" s="260"/>
      <c r="D1038" s="260"/>
      <c r="E1038" s="259"/>
      <c r="F1038" s="260"/>
      <c r="G1038" s="260"/>
      <c r="H1038" s="260"/>
      <c r="I1038" s="260"/>
      <c r="J1038" s="260"/>
      <c r="K1038" s="260"/>
      <c r="L1038" s="260"/>
      <c r="M1038" s="260"/>
      <c r="N1038" s="260"/>
      <c r="O1038" s="260"/>
      <c r="P1038" s="260"/>
      <c r="Q1038" s="260"/>
      <c r="R1038" s="260"/>
      <c r="S1038" s="260"/>
      <c r="T1038" s="260"/>
      <c r="U1038" s="260"/>
      <c r="V1038" s="260"/>
      <c r="W1038" s="260"/>
      <c r="X1038" s="260"/>
      <c r="Y1038" s="260"/>
      <c r="Z1038" s="260"/>
    </row>
    <row r="1039" spans="1:26" ht="15.75">
      <c r="A1039" s="260"/>
      <c r="B1039" s="260"/>
      <c r="C1039" s="260"/>
      <c r="D1039" s="260"/>
      <c r="E1039" s="259"/>
      <c r="F1039" s="260"/>
      <c r="G1039" s="260"/>
      <c r="H1039" s="260"/>
      <c r="I1039" s="260"/>
      <c r="J1039" s="260"/>
      <c r="K1039" s="260"/>
      <c r="L1039" s="260"/>
      <c r="M1039" s="260"/>
      <c r="N1039" s="260"/>
      <c r="O1039" s="260"/>
      <c r="P1039" s="260"/>
      <c r="Q1039" s="260"/>
      <c r="R1039" s="260"/>
      <c r="S1039" s="260"/>
      <c r="T1039" s="260"/>
      <c r="U1039" s="260"/>
      <c r="V1039" s="260"/>
      <c r="W1039" s="260"/>
      <c r="X1039" s="260"/>
      <c r="Y1039" s="260"/>
      <c r="Z1039" s="260"/>
    </row>
    <row r="1040" spans="1:26" ht="15.75">
      <c r="A1040" s="260"/>
      <c r="B1040" s="260"/>
      <c r="C1040" s="260"/>
      <c r="D1040" s="260"/>
      <c r="E1040" s="259"/>
      <c r="F1040" s="260"/>
      <c r="G1040" s="260"/>
      <c r="H1040" s="260"/>
      <c r="I1040" s="260"/>
      <c r="J1040" s="260"/>
      <c r="K1040" s="260"/>
      <c r="L1040" s="260"/>
      <c r="M1040" s="260"/>
      <c r="N1040" s="260"/>
      <c r="O1040" s="260"/>
      <c r="P1040" s="260"/>
      <c r="Q1040" s="260"/>
      <c r="R1040" s="260"/>
      <c r="S1040" s="260"/>
      <c r="T1040" s="260"/>
      <c r="U1040" s="260"/>
      <c r="V1040" s="260"/>
      <c r="W1040" s="260"/>
      <c r="X1040" s="260"/>
      <c r="Y1040" s="260"/>
      <c r="Z1040" s="260"/>
    </row>
    <row r="1041" spans="1:26" ht="15.75">
      <c r="A1041" s="260"/>
      <c r="B1041" s="260"/>
      <c r="C1041" s="260"/>
      <c r="D1041" s="260"/>
      <c r="E1041" s="259"/>
      <c r="F1041" s="260"/>
      <c r="G1041" s="260"/>
      <c r="H1041" s="260"/>
      <c r="I1041" s="260"/>
      <c r="J1041" s="260"/>
      <c r="K1041" s="260"/>
      <c r="L1041" s="260"/>
      <c r="M1041" s="260"/>
      <c r="N1041" s="260"/>
      <c r="O1041" s="260"/>
      <c r="P1041" s="260"/>
      <c r="Q1041" s="260"/>
      <c r="R1041" s="260"/>
      <c r="S1041" s="260"/>
      <c r="T1041" s="260"/>
      <c r="U1041" s="260"/>
      <c r="V1041" s="260"/>
      <c r="W1041" s="260"/>
      <c r="X1041" s="260"/>
      <c r="Y1041" s="260"/>
      <c r="Z1041" s="260"/>
    </row>
    <row r="1042" spans="1:26" ht="15.75">
      <c r="A1042" s="260"/>
      <c r="B1042" s="260"/>
      <c r="C1042" s="260"/>
      <c r="D1042" s="260"/>
      <c r="E1042" s="259"/>
      <c r="F1042" s="260"/>
      <c r="G1042" s="260"/>
      <c r="H1042" s="260"/>
      <c r="I1042" s="260"/>
      <c r="J1042" s="260"/>
      <c r="K1042" s="260"/>
      <c r="L1042" s="260"/>
      <c r="M1042" s="260"/>
      <c r="N1042" s="260"/>
      <c r="O1042" s="260"/>
      <c r="P1042" s="260"/>
      <c r="Q1042" s="260"/>
      <c r="R1042" s="260"/>
      <c r="S1042" s="260"/>
      <c r="T1042" s="260"/>
      <c r="U1042" s="260"/>
      <c r="V1042" s="260"/>
      <c r="W1042" s="260"/>
      <c r="X1042" s="260"/>
      <c r="Y1042" s="260"/>
      <c r="Z1042" s="260"/>
    </row>
    <row r="1043" spans="1:26" ht="15.75">
      <c r="A1043" s="260"/>
      <c r="B1043" s="260"/>
      <c r="C1043" s="260"/>
      <c r="D1043" s="260"/>
      <c r="E1043" s="259"/>
      <c r="F1043" s="260"/>
      <c r="G1043" s="260"/>
      <c r="H1043" s="260"/>
      <c r="I1043" s="260"/>
      <c r="J1043" s="260"/>
      <c r="K1043" s="260"/>
      <c r="L1043" s="260"/>
      <c r="M1043" s="260"/>
      <c r="N1043" s="260"/>
      <c r="O1043" s="260"/>
      <c r="P1043" s="260"/>
      <c r="Q1043" s="260"/>
      <c r="R1043" s="260"/>
      <c r="S1043" s="260"/>
      <c r="T1043" s="260"/>
      <c r="U1043" s="260"/>
      <c r="V1043" s="260"/>
      <c r="W1043" s="260"/>
      <c r="X1043" s="260"/>
      <c r="Y1043" s="260"/>
      <c r="Z1043" s="260"/>
    </row>
    <row r="1044" spans="1:26" ht="15.75">
      <c r="A1044" s="260"/>
      <c r="B1044" s="260"/>
      <c r="C1044" s="260"/>
      <c r="D1044" s="260"/>
      <c r="E1044" s="259"/>
      <c r="F1044" s="260"/>
      <c r="G1044" s="260"/>
      <c r="H1044" s="260"/>
      <c r="I1044" s="260"/>
      <c r="J1044" s="260"/>
      <c r="K1044" s="260"/>
      <c r="L1044" s="260"/>
      <c r="M1044" s="260"/>
      <c r="N1044" s="260"/>
      <c r="O1044" s="260"/>
      <c r="P1044" s="260"/>
      <c r="Q1044" s="260"/>
      <c r="R1044" s="260"/>
      <c r="S1044" s="260"/>
      <c r="T1044" s="260"/>
      <c r="U1044" s="260"/>
      <c r="V1044" s="260"/>
      <c r="W1044" s="260"/>
      <c r="X1044" s="260"/>
      <c r="Y1044" s="260"/>
      <c r="Z1044" s="260"/>
    </row>
    <row r="1045" spans="1:26" ht="15.75">
      <c r="A1045" s="260"/>
      <c r="B1045" s="260"/>
      <c r="C1045" s="260"/>
      <c r="D1045" s="260"/>
      <c r="E1045" s="259"/>
      <c r="F1045" s="260"/>
      <c r="G1045" s="260"/>
      <c r="H1045" s="260"/>
      <c r="I1045" s="260"/>
      <c r="J1045" s="260"/>
      <c r="K1045" s="260"/>
      <c r="L1045" s="260"/>
      <c r="M1045" s="260"/>
      <c r="N1045" s="260"/>
      <c r="O1045" s="260"/>
      <c r="P1045" s="260"/>
      <c r="Q1045" s="260"/>
      <c r="R1045" s="260"/>
      <c r="S1045" s="260"/>
      <c r="T1045" s="260"/>
      <c r="U1045" s="260"/>
      <c r="V1045" s="260"/>
      <c r="W1045" s="260"/>
      <c r="X1045" s="260"/>
      <c r="Y1045" s="260"/>
      <c r="Z1045" s="260"/>
    </row>
    <row r="1046" spans="1:26" ht="15.75">
      <c r="A1046" s="260"/>
      <c r="B1046" s="260"/>
      <c r="C1046" s="260"/>
      <c r="D1046" s="260"/>
      <c r="E1046" s="259"/>
      <c r="F1046" s="260"/>
      <c r="G1046" s="260"/>
      <c r="H1046" s="260"/>
      <c r="I1046" s="260"/>
      <c r="J1046" s="260"/>
      <c r="K1046" s="260"/>
      <c r="L1046" s="260"/>
      <c r="M1046" s="260"/>
      <c r="N1046" s="260"/>
      <c r="O1046" s="260"/>
      <c r="P1046" s="260"/>
      <c r="Q1046" s="260"/>
      <c r="R1046" s="260"/>
      <c r="S1046" s="260"/>
      <c r="T1046" s="260"/>
      <c r="U1046" s="260"/>
      <c r="V1046" s="260"/>
      <c r="W1046" s="260"/>
      <c r="X1046" s="260"/>
      <c r="Y1046" s="260"/>
      <c r="Z1046" s="260"/>
    </row>
    <row r="1047" spans="1:26" ht="15.75">
      <c r="A1047" s="260"/>
      <c r="B1047" s="260"/>
      <c r="C1047" s="260"/>
      <c r="D1047" s="260"/>
      <c r="E1047" s="259"/>
      <c r="F1047" s="260"/>
      <c r="G1047" s="260"/>
      <c r="H1047" s="260"/>
      <c r="I1047" s="260"/>
      <c r="J1047" s="260"/>
      <c r="K1047" s="260"/>
      <c r="L1047" s="260"/>
      <c r="M1047" s="260"/>
      <c r="N1047" s="260"/>
      <c r="O1047" s="260"/>
      <c r="P1047" s="260"/>
      <c r="Q1047" s="260"/>
      <c r="R1047" s="260"/>
      <c r="S1047" s="260"/>
      <c r="T1047" s="260"/>
      <c r="U1047" s="260"/>
      <c r="V1047" s="260"/>
      <c r="W1047" s="260"/>
      <c r="X1047" s="260"/>
      <c r="Y1047" s="260"/>
      <c r="Z1047" s="260"/>
    </row>
    <row r="1048" spans="1:26" ht="15.75">
      <c r="A1048" s="260"/>
      <c r="B1048" s="260"/>
      <c r="C1048" s="260"/>
      <c r="D1048" s="260"/>
      <c r="E1048" s="259"/>
      <c r="F1048" s="260"/>
      <c r="G1048" s="260"/>
      <c r="H1048" s="260"/>
      <c r="I1048" s="260"/>
      <c r="J1048" s="260"/>
      <c r="K1048" s="260"/>
      <c r="L1048" s="260"/>
      <c r="M1048" s="260"/>
      <c r="N1048" s="260"/>
      <c r="O1048" s="260"/>
      <c r="P1048" s="260"/>
      <c r="Q1048" s="260"/>
      <c r="R1048" s="260"/>
      <c r="S1048" s="260"/>
      <c r="T1048" s="260"/>
      <c r="U1048" s="260"/>
      <c r="V1048" s="260"/>
      <c r="W1048" s="260"/>
      <c r="X1048" s="260"/>
      <c r="Y1048" s="260"/>
      <c r="Z1048" s="260"/>
    </row>
    <row r="1049" spans="1:26" ht="15.75">
      <c r="A1049" s="260"/>
      <c r="B1049" s="260"/>
      <c r="C1049" s="260"/>
      <c r="D1049" s="260"/>
      <c r="E1049" s="259"/>
      <c r="F1049" s="260"/>
      <c r="G1049" s="260"/>
      <c r="H1049" s="260"/>
      <c r="I1049" s="260"/>
      <c r="J1049" s="260"/>
      <c r="K1049" s="260"/>
      <c r="L1049" s="260"/>
      <c r="M1049" s="260"/>
      <c r="N1049" s="260"/>
      <c r="O1049" s="260"/>
      <c r="P1049" s="260"/>
      <c r="Q1049" s="260"/>
      <c r="R1049" s="260"/>
      <c r="S1049" s="260"/>
      <c r="T1049" s="260"/>
      <c r="U1049" s="260"/>
      <c r="V1049" s="260"/>
      <c r="W1049" s="260"/>
      <c r="X1049" s="260"/>
      <c r="Y1049" s="260"/>
      <c r="Z1049" s="260"/>
    </row>
    <row r="1050" spans="1:26" ht="15.75">
      <c r="A1050" s="260"/>
      <c r="B1050" s="260"/>
      <c r="C1050" s="260"/>
      <c r="D1050" s="260"/>
      <c r="E1050" s="259"/>
      <c r="F1050" s="260"/>
      <c r="G1050" s="260"/>
      <c r="H1050" s="260"/>
      <c r="I1050" s="260"/>
      <c r="J1050" s="260"/>
      <c r="K1050" s="260"/>
      <c r="L1050" s="260"/>
      <c r="M1050" s="260"/>
      <c r="N1050" s="260"/>
      <c r="O1050" s="260"/>
      <c r="P1050" s="260"/>
      <c r="Q1050" s="260"/>
      <c r="R1050" s="260"/>
      <c r="S1050" s="260"/>
      <c r="T1050" s="260"/>
      <c r="U1050" s="260"/>
      <c r="V1050" s="260"/>
      <c r="W1050" s="260"/>
      <c r="X1050" s="260"/>
      <c r="Y1050" s="260"/>
      <c r="Z1050" s="260"/>
    </row>
    <row r="1051" spans="1:26" ht="15.75">
      <c r="A1051" s="260"/>
      <c r="B1051" s="260"/>
      <c r="C1051" s="260"/>
      <c r="D1051" s="260"/>
      <c r="E1051" s="259"/>
      <c r="F1051" s="260"/>
      <c r="G1051" s="260"/>
      <c r="H1051" s="260"/>
      <c r="I1051" s="260"/>
      <c r="J1051" s="260"/>
      <c r="K1051" s="260"/>
      <c r="L1051" s="260"/>
      <c r="M1051" s="260"/>
      <c r="N1051" s="260"/>
      <c r="O1051" s="260"/>
      <c r="P1051" s="260"/>
      <c r="Q1051" s="260"/>
      <c r="R1051" s="260"/>
      <c r="S1051" s="260"/>
      <c r="T1051" s="260"/>
      <c r="U1051" s="260"/>
      <c r="V1051" s="260"/>
      <c r="W1051" s="260"/>
      <c r="X1051" s="260"/>
      <c r="Y1051" s="260"/>
      <c r="Z1051" s="260"/>
    </row>
    <row r="1052" spans="1:26" ht="15.75">
      <c r="A1052" s="260"/>
      <c r="B1052" s="260"/>
      <c r="C1052" s="260"/>
      <c r="D1052" s="260"/>
      <c r="E1052" s="259"/>
      <c r="F1052" s="260"/>
      <c r="G1052" s="260"/>
      <c r="H1052" s="260"/>
      <c r="I1052" s="260"/>
      <c r="J1052" s="260"/>
      <c r="K1052" s="260"/>
      <c r="L1052" s="260"/>
      <c r="M1052" s="260"/>
      <c r="N1052" s="260"/>
      <c r="O1052" s="260"/>
      <c r="P1052" s="260"/>
      <c r="Q1052" s="260"/>
      <c r="R1052" s="260"/>
      <c r="S1052" s="260"/>
      <c r="T1052" s="260"/>
      <c r="U1052" s="260"/>
      <c r="V1052" s="260"/>
      <c r="W1052" s="260"/>
      <c r="X1052" s="260"/>
      <c r="Y1052" s="260"/>
      <c r="Z1052" s="260"/>
    </row>
    <row r="1053" spans="1:26" ht="15.75">
      <c r="A1053" s="260"/>
      <c r="B1053" s="260"/>
      <c r="C1053" s="260"/>
      <c r="D1053" s="260"/>
      <c r="E1053" s="259"/>
      <c r="F1053" s="260"/>
      <c r="G1053" s="260"/>
      <c r="H1053" s="260"/>
      <c r="I1053" s="260"/>
      <c r="J1053" s="260"/>
      <c r="K1053" s="260"/>
      <c r="L1053" s="260"/>
      <c r="M1053" s="260"/>
      <c r="N1053" s="260"/>
      <c r="O1053" s="260"/>
      <c r="P1053" s="260"/>
      <c r="Q1053" s="260"/>
      <c r="R1053" s="260"/>
      <c r="S1053" s="260"/>
      <c r="T1053" s="260"/>
      <c r="U1053" s="260"/>
      <c r="V1053" s="260"/>
      <c r="W1053" s="260"/>
      <c r="X1053" s="260"/>
      <c r="Y1053" s="260"/>
      <c r="Z1053" s="260"/>
    </row>
    <row r="1054" spans="1:26" ht="15.75">
      <c r="A1054" s="260"/>
      <c r="B1054" s="260"/>
      <c r="C1054" s="260"/>
      <c r="D1054" s="260"/>
      <c r="E1054" s="259"/>
      <c r="F1054" s="260"/>
      <c r="G1054" s="260"/>
      <c r="H1054" s="260"/>
      <c r="I1054" s="260"/>
      <c r="J1054" s="260"/>
      <c r="K1054" s="260"/>
      <c r="L1054" s="260"/>
      <c r="M1054" s="260"/>
      <c r="N1054" s="260"/>
      <c r="O1054" s="260"/>
      <c r="P1054" s="260"/>
      <c r="Q1054" s="260"/>
      <c r="R1054" s="260"/>
      <c r="S1054" s="260"/>
      <c r="T1054" s="260"/>
      <c r="U1054" s="260"/>
      <c r="V1054" s="260"/>
      <c r="W1054" s="260"/>
      <c r="X1054" s="260"/>
      <c r="Y1054" s="260"/>
      <c r="Z1054" s="260"/>
    </row>
    <row r="1055" spans="1:26" ht="15.75">
      <c r="A1055" s="260"/>
      <c r="B1055" s="260"/>
      <c r="C1055" s="260"/>
      <c r="D1055" s="260"/>
      <c r="E1055" s="259"/>
      <c r="F1055" s="260"/>
      <c r="G1055" s="260"/>
      <c r="H1055" s="260"/>
      <c r="I1055" s="260"/>
      <c r="J1055" s="260"/>
      <c r="K1055" s="260"/>
      <c r="L1055" s="260"/>
      <c r="M1055" s="260"/>
      <c r="N1055" s="260"/>
      <c r="O1055" s="260"/>
      <c r="P1055" s="260"/>
      <c r="Q1055" s="260"/>
      <c r="R1055" s="260"/>
      <c r="S1055" s="260"/>
      <c r="T1055" s="260"/>
      <c r="U1055" s="260"/>
      <c r="V1055" s="260"/>
      <c r="W1055" s="260"/>
      <c r="X1055" s="260"/>
      <c r="Y1055" s="260"/>
      <c r="Z1055" s="260"/>
    </row>
    <row r="1056" spans="1:26" ht="15.75">
      <c r="A1056" s="260"/>
      <c r="B1056" s="260"/>
      <c r="C1056" s="260"/>
      <c r="D1056" s="260"/>
      <c r="E1056" s="259"/>
      <c r="F1056" s="260"/>
      <c r="G1056" s="260"/>
      <c r="H1056" s="260"/>
      <c r="I1056" s="260"/>
      <c r="J1056" s="260"/>
      <c r="K1056" s="260"/>
      <c r="L1056" s="260"/>
      <c r="M1056" s="260"/>
      <c r="N1056" s="260"/>
      <c r="O1056" s="260"/>
      <c r="P1056" s="260"/>
      <c r="Q1056" s="260"/>
      <c r="R1056" s="260"/>
      <c r="S1056" s="260"/>
      <c r="T1056" s="260"/>
      <c r="U1056" s="260"/>
      <c r="V1056" s="260"/>
      <c r="W1056" s="260"/>
      <c r="X1056" s="260"/>
      <c r="Y1056" s="260"/>
      <c r="Z1056" s="260"/>
    </row>
    <row r="1057" spans="1:26" ht="15.75">
      <c r="A1057" s="260"/>
      <c r="B1057" s="260"/>
      <c r="C1057" s="260"/>
      <c r="D1057" s="260"/>
      <c r="E1057" s="259"/>
      <c r="F1057" s="260"/>
      <c r="G1057" s="260"/>
      <c r="H1057" s="260"/>
      <c r="I1057" s="260"/>
      <c r="J1057" s="260"/>
      <c r="K1057" s="260"/>
      <c r="L1057" s="260"/>
      <c r="M1057" s="260"/>
      <c r="N1057" s="260"/>
      <c r="O1057" s="260"/>
      <c r="P1057" s="260"/>
      <c r="Q1057" s="260"/>
      <c r="R1057" s="260"/>
      <c r="S1057" s="260"/>
      <c r="T1057" s="260"/>
      <c r="U1057" s="260"/>
      <c r="V1057" s="260"/>
      <c r="W1057" s="260"/>
      <c r="X1057" s="260"/>
      <c r="Y1057" s="260"/>
      <c r="Z1057" s="260"/>
    </row>
    <row r="1058" spans="1:26" ht="15.75">
      <c r="A1058" s="260"/>
      <c r="B1058" s="260"/>
      <c r="C1058" s="260"/>
      <c r="D1058" s="260"/>
      <c r="E1058" s="259"/>
      <c r="F1058" s="260"/>
      <c r="G1058" s="260"/>
      <c r="H1058" s="260"/>
      <c r="I1058" s="260"/>
      <c r="J1058" s="260"/>
      <c r="K1058" s="260"/>
      <c r="L1058" s="260"/>
      <c r="M1058" s="260"/>
      <c r="N1058" s="260"/>
      <c r="O1058" s="260"/>
      <c r="P1058" s="260"/>
      <c r="Q1058" s="260"/>
      <c r="R1058" s="260"/>
      <c r="S1058" s="260"/>
      <c r="T1058" s="260"/>
      <c r="U1058" s="260"/>
      <c r="V1058" s="260"/>
      <c r="W1058" s="260"/>
      <c r="X1058" s="260"/>
      <c r="Y1058" s="260"/>
      <c r="Z1058" s="260"/>
    </row>
    <row r="1059" spans="1:26" ht="15.75">
      <c r="A1059" s="260"/>
      <c r="B1059" s="260"/>
      <c r="C1059" s="260"/>
      <c r="D1059" s="260"/>
      <c r="E1059" s="259"/>
      <c r="F1059" s="260"/>
      <c r="G1059" s="260"/>
      <c r="H1059" s="260"/>
      <c r="I1059" s="260"/>
      <c r="J1059" s="260"/>
      <c r="K1059" s="260"/>
      <c r="L1059" s="260"/>
      <c r="M1059" s="260"/>
      <c r="N1059" s="260"/>
      <c r="O1059" s="260"/>
      <c r="P1059" s="260"/>
      <c r="Q1059" s="260"/>
      <c r="R1059" s="260"/>
      <c r="S1059" s="260"/>
      <c r="T1059" s="260"/>
      <c r="U1059" s="260"/>
      <c r="V1059" s="260"/>
      <c r="W1059" s="260"/>
      <c r="X1059" s="260"/>
      <c r="Y1059" s="260"/>
      <c r="Z1059" s="260"/>
    </row>
    <row r="1060" spans="1:26" ht="15.75">
      <c r="A1060" s="260"/>
      <c r="B1060" s="260"/>
      <c r="C1060" s="260"/>
      <c r="D1060" s="260"/>
      <c r="E1060" s="259"/>
      <c r="F1060" s="260"/>
      <c r="G1060" s="260"/>
      <c r="H1060" s="260"/>
      <c r="I1060" s="260"/>
      <c r="J1060" s="260"/>
      <c r="K1060" s="260"/>
      <c r="L1060" s="260"/>
      <c r="M1060" s="260"/>
      <c r="N1060" s="260"/>
      <c r="O1060" s="260"/>
      <c r="P1060" s="260"/>
      <c r="Q1060" s="260"/>
      <c r="R1060" s="260"/>
      <c r="S1060" s="260"/>
      <c r="T1060" s="260"/>
      <c r="U1060" s="260"/>
      <c r="V1060" s="260"/>
      <c r="W1060" s="260"/>
      <c r="X1060" s="260"/>
      <c r="Y1060" s="260"/>
      <c r="Z1060" s="260"/>
    </row>
    <row r="1061" spans="1:26" ht="15.75">
      <c r="A1061" s="260"/>
      <c r="B1061" s="260"/>
      <c r="C1061" s="260"/>
      <c r="D1061" s="260"/>
      <c r="E1061" s="259"/>
      <c r="F1061" s="260"/>
      <c r="G1061" s="260"/>
      <c r="H1061" s="260"/>
      <c r="I1061" s="260"/>
      <c r="J1061" s="260"/>
      <c r="K1061" s="260"/>
      <c r="L1061" s="260"/>
      <c r="M1061" s="260"/>
      <c r="N1061" s="260"/>
      <c r="O1061" s="260"/>
      <c r="P1061" s="260"/>
      <c r="Q1061" s="260"/>
      <c r="R1061" s="260"/>
      <c r="S1061" s="260"/>
      <c r="T1061" s="260"/>
      <c r="U1061" s="260"/>
      <c r="V1061" s="260"/>
      <c r="W1061" s="260"/>
      <c r="X1061" s="260"/>
      <c r="Y1061" s="260"/>
      <c r="Z1061" s="260"/>
    </row>
    <row r="1062" spans="1:26" ht="15.75">
      <c r="A1062" s="260"/>
      <c r="B1062" s="260"/>
      <c r="C1062" s="260"/>
      <c r="D1062" s="260"/>
      <c r="E1062" s="259"/>
      <c r="F1062" s="260"/>
      <c r="G1062" s="260"/>
      <c r="H1062" s="260"/>
      <c r="I1062" s="260"/>
      <c r="J1062" s="260"/>
      <c r="K1062" s="260"/>
      <c r="L1062" s="260"/>
      <c r="M1062" s="260"/>
      <c r="N1062" s="260"/>
      <c r="O1062" s="260"/>
      <c r="P1062" s="260"/>
      <c r="Q1062" s="260"/>
      <c r="R1062" s="260"/>
      <c r="S1062" s="260"/>
      <c r="T1062" s="260"/>
      <c r="U1062" s="260"/>
      <c r="V1062" s="260"/>
      <c r="W1062" s="260"/>
      <c r="X1062" s="260"/>
      <c r="Y1062" s="260"/>
      <c r="Z1062" s="260"/>
    </row>
    <row r="1063" spans="1:26" ht="15.75">
      <c r="A1063" s="260"/>
      <c r="B1063" s="260"/>
      <c r="C1063" s="260"/>
      <c r="D1063" s="260"/>
      <c r="E1063" s="259"/>
      <c r="F1063" s="260"/>
      <c r="G1063" s="260"/>
      <c r="H1063" s="260"/>
      <c r="I1063" s="260"/>
      <c r="J1063" s="260"/>
      <c r="K1063" s="260"/>
      <c r="L1063" s="260"/>
      <c r="M1063" s="260"/>
      <c r="N1063" s="260"/>
      <c r="O1063" s="260"/>
      <c r="P1063" s="260"/>
      <c r="Q1063" s="260"/>
      <c r="R1063" s="260"/>
      <c r="S1063" s="260"/>
      <c r="T1063" s="260"/>
      <c r="U1063" s="260"/>
      <c r="V1063" s="260"/>
      <c r="W1063" s="260"/>
      <c r="X1063" s="260"/>
      <c r="Y1063" s="260"/>
      <c r="Z1063" s="260"/>
    </row>
    <row r="1064" spans="1:26" ht="15.75">
      <c r="A1064" s="260"/>
      <c r="B1064" s="260"/>
      <c r="C1064" s="260"/>
      <c r="D1064" s="260"/>
      <c r="E1064" s="259"/>
      <c r="F1064" s="260"/>
      <c r="G1064" s="260"/>
      <c r="H1064" s="260"/>
      <c r="I1064" s="260"/>
      <c r="J1064" s="260"/>
      <c r="K1064" s="260"/>
      <c r="L1064" s="260"/>
      <c r="M1064" s="260"/>
      <c r="N1064" s="260"/>
      <c r="O1064" s="260"/>
      <c r="P1064" s="260"/>
      <c r="Q1064" s="260"/>
      <c r="R1064" s="260"/>
      <c r="S1064" s="260"/>
      <c r="T1064" s="260"/>
      <c r="U1064" s="260"/>
      <c r="V1064" s="260"/>
      <c r="W1064" s="260"/>
      <c r="X1064" s="260"/>
      <c r="Y1064" s="260"/>
      <c r="Z1064" s="260"/>
    </row>
    <row r="1065" spans="1:26" ht="15.75">
      <c r="A1065" s="260"/>
      <c r="B1065" s="260"/>
      <c r="C1065" s="260"/>
      <c r="D1065" s="260"/>
      <c r="E1065" s="259"/>
      <c r="F1065" s="260"/>
      <c r="G1065" s="260"/>
      <c r="H1065" s="260"/>
      <c r="I1065" s="260"/>
      <c r="J1065" s="260"/>
      <c r="K1065" s="260"/>
      <c r="L1065" s="260"/>
      <c r="M1065" s="260"/>
      <c r="N1065" s="260"/>
      <c r="O1065" s="260"/>
      <c r="P1065" s="260"/>
      <c r="Q1065" s="260"/>
      <c r="R1065" s="260"/>
      <c r="S1065" s="260"/>
      <c r="T1065" s="260"/>
      <c r="U1065" s="260"/>
      <c r="V1065" s="260"/>
      <c r="W1065" s="260"/>
      <c r="X1065" s="260"/>
      <c r="Y1065" s="260"/>
      <c r="Z1065" s="260"/>
    </row>
    <row r="1066" spans="1:26" ht="15.75">
      <c r="A1066" s="260"/>
      <c r="B1066" s="260"/>
      <c r="C1066" s="260"/>
      <c r="D1066" s="260"/>
      <c r="E1066" s="259"/>
      <c r="F1066" s="260"/>
      <c r="G1066" s="260"/>
      <c r="H1066" s="260"/>
      <c r="I1066" s="260"/>
      <c r="J1066" s="260"/>
      <c r="K1066" s="260"/>
      <c r="L1066" s="260"/>
      <c r="M1066" s="260"/>
      <c r="N1066" s="260"/>
      <c r="O1066" s="260"/>
      <c r="P1066" s="260"/>
      <c r="Q1066" s="260"/>
      <c r="R1066" s="260"/>
      <c r="S1066" s="260"/>
      <c r="T1066" s="260"/>
      <c r="U1066" s="260"/>
      <c r="V1066" s="260"/>
      <c r="W1066" s="260"/>
      <c r="X1066" s="260"/>
      <c r="Y1066" s="260"/>
      <c r="Z1066" s="260"/>
    </row>
    <row r="1067" spans="1:26" ht="15.75">
      <c r="A1067" s="260"/>
      <c r="B1067" s="260"/>
      <c r="C1067" s="260"/>
      <c r="D1067" s="260"/>
      <c r="E1067" s="259"/>
      <c r="F1067" s="260"/>
      <c r="G1067" s="260"/>
      <c r="H1067" s="260"/>
      <c r="I1067" s="260"/>
      <c r="J1067" s="260"/>
      <c r="K1067" s="260"/>
      <c r="L1067" s="260"/>
      <c r="M1067" s="260"/>
      <c r="N1067" s="260"/>
      <c r="O1067" s="260"/>
      <c r="P1067" s="260"/>
      <c r="Q1067" s="260"/>
      <c r="R1067" s="260"/>
      <c r="S1067" s="260"/>
      <c r="T1067" s="260"/>
      <c r="U1067" s="260"/>
      <c r="V1067" s="260"/>
      <c r="W1067" s="260"/>
      <c r="X1067" s="260"/>
      <c r="Y1067" s="260"/>
      <c r="Z1067" s="260"/>
    </row>
    <row r="1068" spans="1:26" ht="15.75">
      <c r="A1068" s="260"/>
      <c r="B1068" s="260"/>
      <c r="C1068" s="260"/>
      <c r="D1068" s="260"/>
      <c r="E1068" s="259"/>
      <c r="F1068" s="260"/>
      <c r="G1068" s="260"/>
      <c r="H1068" s="260"/>
      <c r="I1068" s="260"/>
      <c r="J1068" s="260"/>
      <c r="K1068" s="260"/>
      <c r="L1068" s="260"/>
      <c r="M1068" s="260"/>
      <c r="N1068" s="260"/>
      <c r="O1068" s="260"/>
      <c r="P1068" s="260"/>
      <c r="Q1068" s="260"/>
      <c r="R1068" s="260"/>
      <c r="S1068" s="260"/>
      <c r="T1068" s="260"/>
      <c r="U1068" s="260"/>
      <c r="V1068" s="260"/>
      <c r="W1068" s="260"/>
      <c r="X1068" s="260"/>
      <c r="Y1068" s="260"/>
      <c r="Z1068" s="260"/>
    </row>
    <row r="1069" spans="1:26" ht="15.75">
      <c r="A1069" s="260"/>
      <c r="B1069" s="260"/>
      <c r="C1069" s="260"/>
      <c r="D1069" s="260"/>
      <c r="E1069" s="259"/>
      <c r="F1069" s="260"/>
      <c r="G1069" s="260"/>
      <c r="H1069" s="260"/>
      <c r="I1069" s="260"/>
      <c r="J1069" s="260"/>
      <c r="K1069" s="260"/>
      <c r="L1069" s="260"/>
      <c r="M1069" s="260"/>
      <c r="N1069" s="260"/>
      <c r="O1069" s="260"/>
      <c r="P1069" s="260"/>
      <c r="Q1069" s="260"/>
      <c r="R1069" s="260"/>
      <c r="S1069" s="260"/>
      <c r="T1069" s="260"/>
      <c r="U1069" s="260"/>
      <c r="V1069" s="260"/>
      <c r="W1069" s="260"/>
      <c r="X1069" s="260"/>
      <c r="Y1069" s="260"/>
      <c r="Z1069" s="260"/>
    </row>
    <row r="1070" spans="1:26" ht="15.75">
      <c r="A1070" s="260"/>
      <c r="B1070" s="260"/>
      <c r="C1070" s="260"/>
      <c r="D1070" s="260"/>
      <c r="E1070" s="259"/>
      <c r="F1070" s="260"/>
      <c r="G1070" s="260"/>
      <c r="H1070" s="260"/>
      <c r="I1070" s="260"/>
      <c r="J1070" s="260"/>
      <c r="K1070" s="260"/>
      <c r="L1070" s="260"/>
      <c r="M1070" s="260"/>
      <c r="N1070" s="260"/>
      <c r="O1070" s="260"/>
      <c r="P1070" s="260"/>
      <c r="Q1070" s="260"/>
      <c r="R1070" s="260"/>
      <c r="S1070" s="260"/>
      <c r="T1070" s="260"/>
      <c r="U1070" s="260"/>
      <c r="V1070" s="260"/>
      <c r="W1070" s="260"/>
      <c r="X1070" s="260"/>
      <c r="Y1070" s="260"/>
      <c r="Z1070" s="260"/>
    </row>
    <row r="1071" spans="1:26" ht="15.75">
      <c r="A1071" s="260"/>
      <c r="B1071" s="260"/>
      <c r="C1071" s="260"/>
      <c r="D1071" s="260"/>
      <c r="E1071" s="259"/>
      <c r="F1071" s="260"/>
      <c r="G1071" s="260"/>
      <c r="H1071" s="260"/>
      <c r="I1071" s="260"/>
      <c r="J1071" s="260"/>
      <c r="K1071" s="260"/>
      <c r="L1071" s="260"/>
      <c r="M1071" s="260"/>
      <c r="N1071" s="260"/>
      <c r="O1071" s="260"/>
      <c r="P1071" s="260"/>
      <c r="Q1071" s="260"/>
      <c r="R1071" s="260"/>
      <c r="S1071" s="260"/>
      <c r="T1071" s="260"/>
      <c r="U1071" s="260"/>
      <c r="V1071" s="260"/>
      <c r="W1071" s="260"/>
      <c r="X1071" s="260"/>
      <c r="Y1071" s="260"/>
      <c r="Z1071" s="260"/>
    </row>
    <row r="1072" spans="1:26" ht="15.75">
      <c r="A1072" s="260"/>
      <c r="B1072" s="260"/>
      <c r="C1072" s="260"/>
      <c r="D1072" s="260"/>
      <c r="E1072" s="259"/>
      <c r="F1072" s="260"/>
      <c r="G1072" s="260"/>
      <c r="H1072" s="260"/>
      <c r="I1072" s="260"/>
      <c r="J1072" s="260"/>
      <c r="K1072" s="260"/>
      <c r="L1072" s="260"/>
      <c r="M1072" s="260"/>
      <c r="N1072" s="260"/>
      <c r="O1072" s="260"/>
      <c r="P1072" s="260"/>
      <c r="Q1072" s="260"/>
      <c r="R1072" s="260"/>
      <c r="S1072" s="260"/>
      <c r="T1072" s="260"/>
      <c r="U1072" s="260"/>
      <c r="V1072" s="260"/>
      <c r="W1072" s="260"/>
      <c r="X1072" s="260"/>
      <c r="Y1072" s="260"/>
      <c r="Z1072" s="260"/>
    </row>
    <row r="1073" spans="1:26" ht="15.75">
      <c r="A1073" s="260"/>
      <c r="B1073" s="260"/>
      <c r="C1073" s="260"/>
      <c r="D1073" s="260"/>
      <c r="E1073" s="259"/>
      <c r="F1073" s="260"/>
      <c r="G1073" s="260"/>
      <c r="H1073" s="260"/>
      <c r="I1073" s="260"/>
      <c r="J1073" s="260"/>
      <c r="K1073" s="260"/>
      <c r="L1073" s="260"/>
      <c r="M1073" s="260"/>
      <c r="N1073" s="260"/>
      <c r="O1073" s="260"/>
      <c r="P1073" s="260"/>
      <c r="Q1073" s="260"/>
      <c r="R1073" s="260"/>
      <c r="S1073" s="260"/>
      <c r="T1073" s="260"/>
      <c r="U1073" s="260"/>
      <c r="V1073" s="260"/>
      <c r="W1073" s="260"/>
      <c r="X1073" s="260"/>
      <c r="Y1073" s="260"/>
      <c r="Z1073" s="260"/>
    </row>
    <row r="1074" spans="1:26" ht="15.75">
      <c r="A1074" s="260"/>
      <c r="B1074" s="260"/>
      <c r="C1074" s="260"/>
      <c r="D1074" s="260"/>
      <c r="E1074" s="259"/>
      <c r="F1074" s="260"/>
      <c r="G1074" s="260"/>
      <c r="H1074" s="260"/>
      <c r="I1074" s="260"/>
      <c r="J1074" s="260"/>
      <c r="K1074" s="260"/>
      <c r="L1074" s="260"/>
      <c r="M1074" s="260"/>
      <c r="N1074" s="260"/>
      <c r="O1074" s="260"/>
      <c r="P1074" s="260"/>
      <c r="Q1074" s="260"/>
      <c r="R1074" s="260"/>
      <c r="S1074" s="260"/>
      <c r="T1074" s="260"/>
      <c r="U1074" s="260"/>
      <c r="V1074" s="260"/>
      <c r="W1074" s="260"/>
      <c r="X1074" s="260"/>
      <c r="Y1074" s="260"/>
      <c r="Z1074" s="260"/>
    </row>
    <row r="1075" spans="1:26" ht="15.75">
      <c r="A1075" s="260"/>
      <c r="B1075" s="260"/>
      <c r="C1075" s="260"/>
      <c r="D1075" s="260"/>
      <c r="E1075" s="259"/>
      <c r="F1075" s="260"/>
      <c r="G1075" s="260"/>
      <c r="H1075" s="260"/>
      <c r="I1075" s="260"/>
      <c r="J1075" s="260"/>
      <c r="K1075" s="260"/>
      <c r="L1075" s="260"/>
      <c r="M1075" s="260"/>
      <c r="N1075" s="260"/>
      <c r="O1075" s="260"/>
      <c r="P1075" s="260"/>
      <c r="Q1075" s="260"/>
      <c r="R1075" s="260"/>
      <c r="S1075" s="260"/>
      <c r="T1075" s="260"/>
      <c r="U1075" s="260"/>
      <c r="V1075" s="260"/>
      <c r="W1075" s="260"/>
      <c r="X1075" s="260"/>
      <c r="Y1075" s="260"/>
      <c r="Z1075" s="260"/>
    </row>
    <row r="1076" spans="1:26" ht="15.75">
      <c r="A1076" s="260"/>
      <c r="B1076" s="260"/>
      <c r="C1076" s="260"/>
      <c r="D1076" s="260"/>
      <c r="E1076" s="259"/>
      <c r="F1076" s="260"/>
      <c r="G1076" s="260"/>
      <c r="H1076" s="260"/>
      <c r="I1076" s="260"/>
      <c r="J1076" s="260"/>
      <c r="K1076" s="260"/>
      <c r="L1076" s="260"/>
      <c r="M1076" s="260"/>
      <c r="N1076" s="260"/>
      <c r="O1076" s="260"/>
      <c r="P1076" s="260"/>
      <c r="Q1076" s="260"/>
      <c r="R1076" s="260"/>
      <c r="S1076" s="260"/>
      <c r="T1076" s="260"/>
      <c r="U1076" s="260"/>
      <c r="V1076" s="260"/>
      <c r="W1076" s="260"/>
      <c r="X1076" s="260"/>
      <c r="Y1076" s="260"/>
      <c r="Z1076" s="260"/>
    </row>
    <row r="1077" spans="1:26" ht="15.75">
      <c r="A1077" s="260"/>
      <c r="B1077" s="260"/>
      <c r="C1077" s="260"/>
      <c r="D1077" s="260"/>
      <c r="E1077" s="259"/>
      <c r="F1077" s="260"/>
      <c r="G1077" s="260"/>
      <c r="H1077" s="260"/>
      <c r="I1077" s="260"/>
      <c r="J1077" s="260"/>
      <c r="K1077" s="260"/>
      <c r="L1077" s="260"/>
      <c r="M1077" s="260"/>
      <c r="N1077" s="260"/>
      <c r="O1077" s="260"/>
      <c r="P1077" s="260"/>
      <c r="Q1077" s="260"/>
      <c r="R1077" s="260"/>
      <c r="S1077" s="260"/>
      <c r="T1077" s="260"/>
      <c r="U1077" s="260"/>
      <c r="V1077" s="260"/>
      <c r="W1077" s="260"/>
      <c r="X1077" s="260"/>
      <c r="Y1077" s="260"/>
      <c r="Z1077" s="260"/>
    </row>
    <row r="1078" spans="1:26" ht="15.75">
      <c r="A1078" s="260"/>
      <c r="B1078" s="260"/>
      <c r="C1078" s="260"/>
      <c r="D1078" s="260"/>
      <c r="E1078" s="259"/>
      <c r="F1078" s="260"/>
      <c r="G1078" s="260"/>
      <c r="H1078" s="260"/>
      <c r="I1078" s="260"/>
      <c r="J1078" s="260"/>
      <c r="K1078" s="260"/>
      <c r="L1078" s="260"/>
      <c r="M1078" s="260"/>
      <c r="N1078" s="260"/>
      <c r="O1078" s="260"/>
      <c r="P1078" s="260"/>
      <c r="Q1078" s="260"/>
      <c r="R1078" s="260"/>
      <c r="S1078" s="260"/>
      <c r="T1078" s="260"/>
      <c r="U1078" s="260"/>
      <c r="V1078" s="260"/>
      <c r="W1078" s="260"/>
      <c r="X1078" s="260"/>
      <c r="Y1078" s="260"/>
      <c r="Z1078" s="260"/>
    </row>
    <row r="1079" spans="1:26" ht="15.75">
      <c r="A1079" s="260"/>
      <c r="B1079" s="260"/>
      <c r="C1079" s="260"/>
      <c r="D1079" s="260"/>
      <c r="E1079" s="259"/>
      <c r="F1079" s="260"/>
      <c r="G1079" s="260"/>
      <c r="H1079" s="260"/>
      <c r="I1079" s="260"/>
      <c r="J1079" s="260"/>
      <c r="K1079" s="260"/>
      <c r="L1079" s="260"/>
      <c r="M1079" s="260"/>
      <c r="N1079" s="260"/>
      <c r="O1079" s="260"/>
      <c r="P1079" s="260"/>
      <c r="Q1079" s="260"/>
      <c r="R1079" s="260"/>
      <c r="S1079" s="260"/>
      <c r="T1079" s="260"/>
      <c r="U1079" s="260"/>
      <c r="V1079" s="260"/>
      <c r="W1079" s="260"/>
      <c r="X1079" s="260"/>
      <c r="Y1079" s="260"/>
      <c r="Z1079" s="260"/>
    </row>
    <row r="1080" spans="1:26" ht="15.75">
      <c r="A1080" s="260"/>
      <c r="B1080" s="260"/>
      <c r="C1080" s="260"/>
      <c r="D1080" s="260"/>
      <c r="E1080" s="259"/>
      <c r="F1080" s="260"/>
      <c r="G1080" s="260"/>
      <c r="H1080" s="260"/>
      <c r="I1080" s="260"/>
      <c r="J1080" s="260"/>
      <c r="K1080" s="260"/>
      <c r="L1080" s="260"/>
      <c r="M1080" s="260"/>
      <c r="N1080" s="260"/>
      <c r="O1080" s="260"/>
      <c r="P1080" s="260"/>
      <c r="Q1080" s="260"/>
      <c r="R1080" s="260"/>
      <c r="S1080" s="260"/>
      <c r="T1080" s="260"/>
      <c r="U1080" s="260"/>
      <c r="V1080" s="260"/>
      <c r="W1080" s="260"/>
      <c r="X1080" s="260"/>
      <c r="Y1080" s="260"/>
      <c r="Z1080" s="260"/>
    </row>
    <row r="1081" spans="1:26" ht="15.75">
      <c r="A1081" s="260"/>
      <c r="B1081" s="260"/>
      <c r="C1081" s="260"/>
      <c r="D1081" s="260"/>
      <c r="E1081" s="259"/>
      <c r="F1081" s="260"/>
      <c r="G1081" s="260"/>
      <c r="H1081" s="260"/>
      <c r="I1081" s="260"/>
      <c r="J1081" s="260"/>
      <c r="K1081" s="260"/>
      <c r="L1081" s="260"/>
      <c r="M1081" s="260"/>
      <c r="N1081" s="260"/>
      <c r="O1081" s="260"/>
      <c r="P1081" s="260"/>
      <c r="Q1081" s="260"/>
      <c r="R1081" s="260"/>
      <c r="S1081" s="260"/>
      <c r="T1081" s="260"/>
      <c r="U1081" s="260"/>
      <c r="V1081" s="260"/>
      <c r="W1081" s="260"/>
      <c r="X1081" s="260"/>
      <c r="Y1081" s="260"/>
      <c r="Z1081" s="260"/>
    </row>
    <row r="1082" spans="1:26" ht="15.75">
      <c r="A1082" s="260"/>
      <c r="B1082" s="260"/>
      <c r="C1082" s="260"/>
      <c r="D1082" s="260"/>
      <c r="E1082" s="259"/>
      <c r="F1082" s="260"/>
      <c r="G1082" s="260"/>
      <c r="H1082" s="260"/>
      <c r="I1082" s="260"/>
      <c r="J1082" s="260"/>
      <c r="K1082" s="260"/>
      <c r="L1082" s="260"/>
      <c r="M1082" s="260"/>
      <c r="N1082" s="260"/>
      <c r="O1082" s="260"/>
      <c r="P1082" s="260"/>
      <c r="Q1082" s="260"/>
      <c r="R1082" s="260"/>
      <c r="S1082" s="260"/>
      <c r="T1082" s="260"/>
      <c r="U1082" s="260"/>
      <c r="V1082" s="260"/>
      <c r="W1082" s="260"/>
      <c r="X1082" s="260"/>
      <c r="Y1082" s="260"/>
      <c r="Z1082" s="260"/>
    </row>
    <row r="1083" spans="1:26" ht="15.75">
      <c r="A1083" s="260"/>
      <c r="B1083" s="260"/>
      <c r="C1083" s="260"/>
      <c r="D1083" s="260"/>
      <c r="E1083" s="259"/>
      <c r="F1083" s="260"/>
      <c r="G1083" s="260"/>
      <c r="H1083" s="260"/>
      <c r="I1083" s="260"/>
      <c r="J1083" s="260"/>
      <c r="K1083" s="260"/>
      <c r="L1083" s="260"/>
      <c r="M1083" s="260"/>
      <c r="N1083" s="260"/>
      <c r="O1083" s="260"/>
      <c r="P1083" s="260"/>
      <c r="Q1083" s="260"/>
      <c r="R1083" s="260"/>
      <c r="S1083" s="260"/>
      <c r="T1083" s="260"/>
      <c r="U1083" s="260"/>
      <c r="V1083" s="260"/>
      <c r="W1083" s="260"/>
      <c r="X1083" s="260"/>
      <c r="Y1083" s="260"/>
      <c r="Z1083" s="260"/>
    </row>
    <row r="1084" spans="1:26" ht="15.75">
      <c r="A1084" s="260"/>
      <c r="B1084" s="260"/>
      <c r="C1084" s="260"/>
      <c r="D1084" s="260"/>
      <c r="E1084" s="259"/>
      <c r="F1084" s="260"/>
      <c r="G1084" s="260"/>
      <c r="H1084" s="260"/>
      <c r="I1084" s="260"/>
      <c r="J1084" s="260"/>
      <c r="K1084" s="260"/>
      <c r="L1084" s="260"/>
      <c r="M1084" s="260"/>
      <c r="N1084" s="260"/>
      <c r="O1084" s="260"/>
      <c r="P1084" s="260"/>
      <c r="Q1084" s="260"/>
      <c r="R1084" s="260"/>
      <c r="S1084" s="260"/>
      <c r="T1084" s="260"/>
      <c r="U1084" s="260"/>
      <c r="V1084" s="260"/>
      <c r="W1084" s="260"/>
      <c r="X1084" s="260"/>
      <c r="Y1084" s="260"/>
      <c r="Z1084" s="260"/>
    </row>
    <row r="1085" spans="1:26" ht="15.75">
      <c r="A1085" s="260"/>
      <c r="B1085" s="260"/>
      <c r="C1085" s="260"/>
      <c r="D1085" s="260"/>
      <c r="E1085" s="259"/>
      <c r="F1085" s="260"/>
      <c r="G1085" s="260"/>
      <c r="H1085" s="260"/>
      <c r="I1085" s="260"/>
      <c r="J1085" s="260"/>
      <c r="K1085" s="260"/>
      <c r="L1085" s="260"/>
      <c r="M1085" s="260"/>
      <c r="N1085" s="260"/>
      <c r="O1085" s="260"/>
      <c r="P1085" s="260"/>
      <c r="Q1085" s="260"/>
      <c r="R1085" s="260"/>
      <c r="S1085" s="260"/>
      <c r="T1085" s="260"/>
      <c r="U1085" s="260"/>
      <c r="V1085" s="260"/>
      <c r="W1085" s="260"/>
      <c r="X1085" s="260"/>
      <c r="Y1085" s="260"/>
      <c r="Z1085" s="260"/>
    </row>
    <row r="1086" spans="1:26" ht="15.75">
      <c r="A1086" s="260"/>
      <c r="B1086" s="260"/>
      <c r="C1086" s="260"/>
      <c r="D1086" s="260"/>
      <c r="E1086" s="259"/>
      <c r="F1086" s="260"/>
      <c r="G1086" s="260"/>
      <c r="H1086" s="260"/>
      <c r="I1086" s="260"/>
      <c r="J1086" s="260"/>
      <c r="K1086" s="260"/>
      <c r="L1086" s="260"/>
      <c r="M1086" s="260"/>
      <c r="N1086" s="260"/>
      <c r="O1086" s="260"/>
      <c r="P1086" s="260"/>
      <c r="Q1086" s="260"/>
      <c r="R1086" s="260"/>
      <c r="S1086" s="260"/>
      <c r="T1086" s="260"/>
      <c r="U1086" s="260"/>
      <c r="V1086" s="260"/>
      <c r="W1086" s="260"/>
      <c r="X1086" s="260"/>
      <c r="Y1086" s="260"/>
      <c r="Z1086" s="260"/>
    </row>
    <row r="1087" spans="1:26" ht="15.75">
      <c r="A1087" s="260"/>
      <c r="B1087" s="260"/>
      <c r="C1087" s="260"/>
      <c r="D1087" s="260"/>
      <c r="E1087" s="259"/>
      <c r="F1087" s="260"/>
      <c r="G1087" s="260"/>
      <c r="H1087" s="260"/>
      <c r="I1087" s="260"/>
      <c r="J1087" s="260"/>
      <c r="K1087" s="260"/>
      <c r="L1087" s="260"/>
      <c r="M1087" s="260"/>
      <c r="N1087" s="260"/>
      <c r="O1087" s="260"/>
      <c r="P1087" s="260"/>
      <c r="Q1087" s="260"/>
      <c r="R1087" s="260"/>
      <c r="S1087" s="260"/>
      <c r="T1087" s="260"/>
      <c r="U1087" s="260"/>
      <c r="V1087" s="260"/>
      <c r="W1087" s="260"/>
      <c r="X1087" s="260"/>
      <c r="Y1087" s="260"/>
      <c r="Z1087" s="260"/>
    </row>
    <row r="1088" spans="1:26" ht="15.75">
      <c r="A1088" s="260"/>
      <c r="B1088" s="260"/>
      <c r="C1088" s="260"/>
      <c r="D1088" s="260"/>
      <c r="E1088" s="259"/>
      <c r="F1088" s="260"/>
      <c r="G1088" s="260"/>
      <c r="H1088" s="260"/>
      <c r="I1088" s="260"/>
      <c r="J1088" s="260"/>
      <c r="K1088" s="260"/>
      <c r="L1088" s="260"/>
      <c r="M1088" s="260"/>
      <c r="N1088" s="260"/>
      <c r="O1088" s="260"/>
      <c r="P1088" s="260"/>
      <c r="Q1088" s="260"/>
      <c r="R1088" s="260"/>
      <c r="S1088" s="260"/>
      <c r="T1088" s="260"/>
      <c r="U1088" s="260"/>
      <c r="V1088" s="260"/>
      <c r="W1088" s="260"/>
      <c r="X1088" s="260"/>
      <c r="Y1088" s="260"/>
      <c r="Z1088" s="260"/>
    </row>
    <row r="1089" spans="1:26" ht="15.75">
      <c r="A1089" s="260"/>
      <c r="B1089" s="260"/>
      <c r="C1089" s="260"/>
      <c r="D1089" s="260"/>
      <c r="E1089" s="259"/>
      <c r="F1089" s="260"/>
      <c r="G1089" s="260"/>
      <c r="H1089" s="260"/>
      <c r="I1089" s="260"/>
      <c r="J1089" s="260"/>
      <c r="K1089" s="260"/>
      <c r="L1089" s="260"/>
      <c r="M1089" s="260"/>
      <c r="N1089" s="260"/>
      <c r="O1089" s="260"/>
      <c r="P1089" s="260"/>
      <c r="Q1089" s="260"/>
      <c r="R1089" s="260"/>
      <c r="S1089" s="260"/>
      <c r="T1089" s="260"/>
      <c r="U1089" s="260"/>
      <c r="V1089" s="260"/>
      <c r="W1089" s="260"/>
      <c r="X1089" s="260"/>
      <c r="Y1089" s="260"/>
      <c r="Z1089" s="260"/>
    </row>
    <row r="1090" spans="1:26" ht="15.75">
      <c r="A1090" s="260"/>
      <c r="B1090" s="260"/>
      <c r="C1090" s="260"/>
      <c r="D1090" s="260"/>
      <c r="E1090" s="259"/>
      <c r="F1090" s="260"/>
      <c r="G1090" s="260"/>
      <c r="H1090" s="260"/>
      <c r="I1090" s="260"/>
      <c r="J1090" s="260"/>
      <c r="K1090" s="260"/>
      <c r="L1090" s="260"/>
      <c r="M1090" s="260"/>
      <c r="N1090" s="260"/>
      <c r="O1090" s="260"/>
      <c r="P1090" s="260"/>
      <c r="Q1090" s="260"/>
      <c r="R1090" s="260"/>
      <c r="S1090" s="260"/>
      <c r="T1090" s="260"/>
      <c r="U1090" s="260"/>
      <c r="V1090" s="260"/>
      <c r="W1090" s="260"/>
      <c r="X1090" s="260"/>
      <c r="Y1090" s="260"/>
      <c r="Z1090" s="260"/>
    </row>
    <row r="1091" spans="1:26" ht="15.75">
      <c r="A1091" s="260"/>
      <c r="B1091" s="260"/>
      <c r="C1091" s="260"/>
      <c r="D1091" s="260"/>
      <c r="E1091" s="259"/>
      <c r="F1091" s="260"/>
      <c r="G1091" s="260"/>
      <c r="H1091" s="260"/>
      <c r="I1091" s="260"/>
      <c r="J1091" s="260"/>
      <c r="K1091" s="260"/>
      <c r="L1091" s="260"/>
      <c r="M1091" s="260"/>
      <c r="N1091" s="260"/>
      <c r="O1091" s="260"/>
      <c r="P1091" s="260"/>
      <c r="Q1091" s="260"/>
      <c r="R1091" s="260"/>
      <c r="S1091" s="260"/>
      <c r="T1091" s="260"/>
      <c r="U1091" s="260"/>
      <c r="V1091" s="260"/>
      <c r="W1091" s="260"/>
      <c r="X1091" s="260"/>
      <c r="Y1091" s="260"/>
      <c r="Z1091" s="260"/>
    </row>
    <row r="1092" spans="1:26" ht="15.75">
      <c r="A1092" s="260"/>
      <c r="B1092" s="260"/>
      <c r="C1092" s="260"/>
      <c r="D1092" s="260"/>
      <c r="E1092" s="259"/>
      <c r="F1092" s="260"/>
      <c r="G1092" s="260"/>
      <c r="H1092" s="260"/>
      <c r="I1092" s="260"/>
      <c r="J1092" s="260"/>
      <c r="K1092" s="260"/>
      <c r="L1092" s="260"/>
      <c r="M1092" s="260"/>
      <c r="N1092" s="260"/>
      <c r="O1092" s="260"/>
      <c r="P1092" s="260"/>
      <c r="Q1092" s="260"/>
      <c r="R1092" s="260"/>
      <c r="S1092" s="260"/>
      <c r="T1092" s="260"/>
      <c r="U1092" s="260"/>
      <c r="V1092" s="260"/>
      <c r="W1092" s="260"/>
      <c r="X1092" s="260"/>
      <c r="Y1092" s="260"/>
      <c r="Z1092" s="260"/>
    </row>
    <row r="1093" spans="1:26" ht="15.75">
      <c r="A1093" s="260"/>
      <c r="B1093" s="260"/>
      <c r="C1093" s="260"/>
      <c r="D1093" s="260"/>
      <c r="E1093" s="259"/>
      <c r="F1093" s="260"/>
      <c r="G1093" s="260"/>
      <c r="H1093" s="260"/>
      <c r="I1093" s="260"/>
      <c r="J1093" s="260"/>
      <c r="K1093" s="260"/>
      <c r="L1093" s="260"/>
      <c r="M1093" s="260"/>
      <c r="N1093" s="260"/>
      <c r="O1093" s="260"/>
      <c r="P1093" s="260"/>
      <c r="Q1093" s="260"/>
      <c r="R1093" s="260"/>
      <c r="S1093" s="260"/>
      <c r="T1093" s="260"/>
      <c r="U1093" s="260"/>
      <c r="V1093" s="260"/>
      <c r="W1093" s="260"/>
      <c r="X1093" s="260"/>
      <c r="Y1093" s="260"/>
      <c r="Z1093" s="260"/>
    </row>
    <row r="1094" spans="1:26" ht="15.75">
      <c r="A1094" s="260"/>
      <c r="B1094" s="260"/>
      <c r="C1094" s="260"/>
      <c r="D1094" s="260"/>
      <c r="E1094" s="259"/>
      <c r="F1094" s="260"/>
      <c r="G1094" s="260"/>
      <c r="H1094" s="260"/>
      <c r="I1094" s="260"/>
      <c r="J1094" s="260"/>
      <c r="K1094" s="260"/>
      <c r="L1094" s="260"/>
      <c r="M1094" s="260"/>
      <c r="N1094" s="260"/>
      <c r="O1094" s="260"/>
      <c r="P1094" s="260"/>
      <c r="Q1094" s="260"/>
      <c r="R1094" s="260"/>
      <c r="S1094" s="260"/>
      <c r="T1094" s="260"/>
      <c r="U1094" s="260"/>
      <c r="V1094" s="260"/>
      <c r="W1094" s="260"/>
      <c r="X1094" s="260"/>
      <c r="Y1094" s="260"/>
      <c r="Z1094" s="260"/>
    </row>
    <row r="1095" spans="1:26" ht="15.75">
      <c r="A1095" s="260"/>
      <c r="B1095" s="260"/>
      <c r="C1095" s="260"/>
      <c r="D1095" s="260"/>
      <c r="E1095" s="259"/>
      <c r="F1095" s="260"/>
      <c r="G1095" s="260"/>
      <c r="H1095" s="260"/>
      <c r="I1095" s="260"/>
      <c r="J1095" s="260"/>
      <c r="K1095" s="260"/>
      <c r="L1095" s="260"/>
      <c r="M1095" s="260"/>
      <c r="N1095" s="260"/>
      <c r="O1095" s="260"/>
      <c r="P1095" s="260"/>
      <c r="Q1095" s="260"/>
      <c r="R1095" s="260"/>
      <c r="S1095" s="260"/>
      <c r="T1095" s="260"/>
      <c r="U1095" s="260"/>
      <c r="V1095" s="260"/>
      <c r="W1095" s="260"/>
      <c r="X1095" s="260"/>
      <c r="Y1095" s="260"/>
      <c r="Z1095" s="260"/>
    </row>
    <row r="1096" spans="1:26" ht="15.75">
      <c r="A1096" s="260"/>
      <c r="B1096" s="260"/>
      <c r="C1096" s="260"/>
      <c r="D1096" s="260"/>
      <c r="E1096" s="259"/>
      <c r="F1096" s="260"/>
      <c r="G1096" s="260"/>
      <c r="H1096" s="260"/>
      <c r="I1096" s="260"/>
      <c r="J1096" s="260"/>
      <c r="K1096" s="260"/>
      <c r="L1096" s="260"/>
      <c r="M1096" s="260"/>
      <c r="N1096" s="260"/>
      <c r="O1096" s="260"/>
      <c r="P1096" s="260"/>
      <c r="Q1096" s="260"/>
      <c r="R1096" s="260"/>
      <c r="S1096" s="260"/>
      <c r="T1096" s="260"/>
      <c r="U1096" s="260"/>
      <c r="V1096" s="260"/>
      <c r="W1096" s="260"/>
      <c r="X1096" s="260"/>
      <c r="Y1096" s="260"/>
      <c r="Z1096" s="260"/>
    </row>
    <row r="1097" spans="1:26" ht="15.75">
      <c r="A1097" s="260"/>
      <c r="B1097" s="260"/>
      <c r="C1097" s="260"/>
      <c r="D1097" s="260"/>
      <c r="E1097" s="259"/>
      <c r="F1097" s="260"/>
      <c r="G1097" s="260"/>
      <c r="H1097" s="260"/>
      <c r="I1097" s="260"/>
      <c r="J1097" s="260"/>
      <c r="K1097" s="260"/>
      <c r="L1097" s="260"/>
      <c r="M1097" s="260"/>
      <c r="N1097" s="260"/>
      <c r="O1097" s="260"/>
      <c r="P1097" s="260"/>
      <c r="Q1097" s="260"/>
      <c r="R1097" s="260"/>
      <c r="S1097" s="260"/>
      <c r="T1097" s="260"/>
      <c r="U1097" s="260"/>
      <c r="V1097" s="260"/>
      <c r="W1097" s="260"/>
      <c r="X1097" s="260"/>
      <c r="Y1097" s="260"/>
      <c r="Z1097" s="260"/>
    </row>
    <row r="1098" spans="1:26" ht="15.75">
      <c r="A1098" s="260"/>
      <c r="B1098" s="260"/>
      <c r="C1098" s="260"/>
      <c r="D1098" s="260"/>
      <c r="E1098" s="259"/>
      <c r="F1098" s="260"/>
      <c r="G1098" s="260"/>
      <c r="H1098" s="260"/>
      <c r="I1098" s="260"/>
      <c r="J1098" s="260"/>
      <c r="K1098" s="260"/>
      <c r="L1098" s="260"/>
      <c r="M1098" s="260"/>
      <c r="N1098" s="260"/>
      <c r="O1098" s="260"/>
      <c r="P1098" s="260"/>
      <c r="Q1098" s="260"/>
      <c r="R1098" s="260"/>
      <c r="S1098" s="260"/>
      <c r="T1098" s="260"/>
      <c r="U1098" s="260"/>
      <c r="V1098" s="260"/>
      <c r="W1098" s="260"/>
      <c r="X1098" s="260"/>
      <c r="Y1098" s="260"/>
      <c r="Z1098" s="260"/>
    </row>
    <row r="1099" spans="1:26" ht="15.75">
      <c r="A1099" s="260"/>
      <c r="B1099" s="260"/>
      <c r="C1099" s="260"/>
      <c r="D1099" s="260"/>
      <c r="E1099" s="259"/>
      <c r="F1099" s="260"/>
      <c r="G1099" s="260"/>
      <c r="H1099" s="260"/>
      <c r="I1099" s="260"/>
      <c r="J1099" s="260"/>
      <c r="K1099" s="260"/>
      <c r="L1099" s="260"/>
      <c r="M1099" s="260"/>
      <c r="N1099" s="260"/>
      <c r="O1099" s="260"/>
      <c r="P1099" s="260"/>
      <c r="Q1099" s="260"/>
      <c r="R1099" s="260"/>
      <c r="S1099" s="260"/>
      <c r="T1099" s="260"/>
      <c r="U1099" s="260"/>
      <c r="V1099" s="260"/>
      <c r="W1099" s="260"/>
      <c r="X1099" s="260"/>
      <c r="Y1099" s="260"/>
      <c r="Z1099" s="260"/>
    </row>
    <row r="1100" spans="1:26" ht="15.75">
      <c r="A1100" s="260"/>
      <c r="B1100" s="260"/>
      <c r="C1100" s="260"/>
      <c r="D1100" s="260"/>
      <c r="E1100" s="259"/>
      <c r="F1100" s="260"/>
      <c r="G1100" s="260"/>
      <c r="H1100" s="260"/>
      <c r="I1100" s="260"/>
      <c r="J1100" s="260"/>
      <c r="K1100" s="260"/>
      <c r="L1100" s="260"/>
      <c r="M1100" s="260"/>
      <c r="N1100" s="260"/>
      <c r="O1100" s="260"/>
      <c r="P1100" s="260"/>
      <c r="Q1100" s="260"/>
      <c r="R1100" s="260"/>
      <c r="S1100" s="260"/>
      <c r="T1100" s="260"/>
      <c r="U1100" s="260"/>
      <c r="V1100" s="260"/>
      <c r="W1100" s="260"/>
      <c r="X1100" s="260"/>
      <c r="Y1100" s="260"/>
      <c r="Z1100" s="260"/>
    </row>
    <row r="1101" spans="1:26" ht="15.75">
      <c r="A1101" s="260"/>
      <c r="B1101" s="260"/>
      <c r="C1101" s="260"/>
      <c r="D1101" s="260"/>
      <c r="E1101" s="259"/>
      <c r="F1101" s="260"/>
      <c r="G1101" s="260"/>
      <c r="H1101" s="260"/>
      <c r="I1101" s="260"/>
      <c r="J1101" s="260"/>
      <c r="K1101" s="260"/>
      <c r="L1101" s="260"/>
      <c r="M1101" s="260"/>
      <c r="N1101" s="260"/>
      <c r="O1101" s="260"/>
      <c r="P1101" s="260"/>
      <c r="Q1101" s="260"/>
      <c r="R1101" s="260"/>
      <c r="S1101" s="260"/>
      <c r="T1101" s="260"/>
      <c r="U1101" s="260"/>
      <c r="V1101" s="260"/>
      <c r="W1101" s="260"/>
      <c r="X1101" s="260"/>
      <c r="Y1101" s="260"/>
      <c r="Z1101" s="260"/>
    </row>
    <row r="1102" spans="1:26" ht="15.75">
      <c r="A1102" s="260"/>
      <c r="B1102" s="260"/>
      <c r="C1102" s="260"/>
      <c r="D1102" s="260"/>
      <c r="E1102" s="259"/>
      <c r="F1102" s="260"/>
      <c r="G1102" s="260"/>
      <c r="H1102" s="260"/>
      <c r="I1102" s="260"/>
      <c r="J1102" s="260"/>
      <c r="K1102" s="260"/>
      <c r="L1102" s="260"/>
      <c r="M1102" s="260"/>
      <c r="N1102" s="260"/>
      <c r="O1102" s="260"/>
      <c r="P1102" s="260"/>
      <c r="Q1102" s="260"/>
      <c r="R1102" s="260"/>
      <c r="S1102" s="260"/>
      <c r="T1102" s="260"/>
      <c r="U1102" s="260"/>
      <c r="V1102" s="260"/>
      <c r="W1102" s="260"/>
      <c r="X1102" s="260"/>
      <c r="Y1102" s="260"/>
      <c r="Z1102" s="260"/>
    </row>
    <row r="1103" spans="1:26" ht="15.75">
      <c r="A1103" s="260"/>
      <c r="B1103" s="260"/>
      <c r="C1103" s="260"/>
      <c r="D1103" s="260"/>
      <c r="E1103" s="259"/>
      <c r="F1103" s="260"/>
      <c r="G1103" s="260"/>
      <c r="H1103" s="260"/>
      <c r="I1103" s="260"/>
      <c r="J1103" s="260"/>
      <c r="K1103" s="260"/>
      <c r="L1103" s="260"/>
      <c r="M1103" s="260"/>
      <c r="N1103" s="260"/>
      <c r="O1103" s="260"/>
      <c r="P1103" s="260"/>
      <c r="Q1103" s="260"/>
      <c r="R1103" s="260"/>
      <c r="S1103" s="260"/>
      <c r="T1103" s="260"/>
      <c r="U1103" s="260"/>
      <c r="V1103" s="260"/>
      <c r="W1103" s="260"/>
      <c r="X1103" s="260"/>
      <c r="Y1103" s="260"/>
      <c r="Z1103" s="260"/>
    </row>
    <row r="1104" spans="1:26" ht="15.75">
      <c r="A1104" s="260"/>
      <c r="B1104" s="260"/>
      <c r="C1104" s="260"/>
      <c r="D1104" s="260"/>
      <c r="E1104" s="259"/>
      <c r="F1104" s="260"/>
      <c r="G1104" s="260"/>
      <c r="H1104" s="260"/>
      <c r="I1104" s="260"/>
      <c r="J1104" s="260"/>
      <c r="K1104" s="260"/>
      <c r="L1104" s="260"/>
      <c r="M1104" s="260"/>
      <c r="N1104" s="260"/>
      <c r="O1104" s="260"/>
      <c r="P1104" s="260"/>
      <c r="Q1104" s="260"/>
      <c r="R1104" s="260"/>
      <c r="S1104" s="260"/>
      <c r="T1104" s="260"/>
      <c r="U1104" s="260"/>
      <c r="V1104" s="260"/>
      <c r="W1104" s="260"/>
      <c r="X1104" s="260"/>
      <c r="Y1104" s="260"/>
      <c r="Z1104" s="260"/>
    </row>
    <row r="1105" spans="1:26" ht="15.75">
      <c r="A1105" s="260"/>
      <c r="B1105" s="260"/>
      <c r="C1105" s="260"/>
      <c r="D1105" s="260"/>
      <c r="E1105" s="259"/>
      <c r="F1105" s="260"/>
      <c r="G1105" s="260"/>
      <c r="H1105" s="260"/>
      <c r="I1105" s="260"/>
      <c r="J1105" s="260"/>
      <c r="K1105" s="260"/>
      <c r="L1105" s="260"/>
      <c r="M1105" s="260"/>
      <c r="N1105" s="260"/>
      <c r="O1105" s="260"/>
      <c r="P1105" s="260"/>
      <c r="Q1105" s="260"/>
      <c r="R1105" s="260"/>
      <c r="S1105" s="260"/>
      <c r="T1105" s="260"/>
      <c r="U1105" s="260"/>
      <c r="V1105" s="260"/>
      <c r="W1105" s="260"/>
      <c r="X1105" s="260"/>
      <c r="Y1105" s="260"/>
      <c r="Z1105" s="260"/>
    </row>
    <row r="1106" spans="1:26" ht="15.75">
      <c r="A1106" s="260"/>
      <c r="B1106" s="260"/>
      <c r="C1106" s="260"/>
      <c r="D1106" s="260"/>
      <c r="E1106" s="259"/>
      <c r="F1106" s="260"/>
      <c r="G1106" s="260"/>
      <c r="H1106" s="260"/>
      <c r="I1106" s="260"/>
      <c r="J1106" s="260"/>
      <c r="K1106" s="260"/>
      <c r="L1106" s="260"/>
      <c r="M1106" s="260"/>
      <c r="N1106" s="260"/>
      <c r="O1106" s="260"/>
      <c r="P1106" s="260"/>
      <c r="Q1106" s="260"/>
      <c r="R1106" s="260"/>
      <c r="S1106" s="260"/>
      <c r="T1106" s="260"/>
      <c r="U1106" s="260"/>
      <c r="V1106" s="260"/>
      <c r="W1106" s="260"/>
      <c r="X1106" s="260"/>
      <c r="Y1106" s="260"/>
      <c r="Z1106" s="260"/>
    </row>
    <row r="1107" spans="1:26" ht="15.75">
      <c r="A1107" s="260"/>
      <c r="B1107" s="260"/>
      <c r="C1107" s="260"/>
      <c r="D1107" s="260"/>
      <c r="E1107" s="259"/>
      <c r="F1107" s="260"/>
      <c r="G1107" s="260"/>
      <c r="H1107" s="260"/>
      <c r="I1107" s="260"/>
      <c r="J1107" s="260"/>
      <c r="K1107" s="260"/>
      <c r="L1107" s="260"/>
      <c r="M1107" s="260"/>
      <c r="N1107" s="260"/>
      <c r="O1107" s="260"/>
      <c r="P1107" s="260"/>
      <c r="Q1107" s="260"/>
      <c r="R1107" s="260"/>
      <c r="S1107" s="260"/>
      <c r="T1107" s="260"/>
      <c r="U1107" s="260"/>
      <c r="V1107" s="260"/>
      <c r="W1107" s="260"/>
      <c r="X1107" s="260"/>
      <c r="Y1107" s="260"/>
      <c r="Z1107" s="260"/>
    </row>
    <row r="1108" spans="1:26" ht="15.75">
      <c r="A1108" s="260"/>
      <c r="B1108" s="260"/>
      <c r="C1108" s="260"/>
      <c r="D1108" s="260"/>
      <c r="E1108" s="259"/>
      <c r="F1108" s="260"/>
      <c r="G1108" s="260"/>
      <c r="H1108" s="260"/>
      <c r="I1108" s="260"/>
      <c r="J1108" s="260"/>
      <c r="K1108" s="260"/>
      <c r="L1108" s="260"/>
      <c r="M1108" s="260"/>
      <c r="N1108" s="260"/>
      <c r="O1108" s="260"/>
      <c r="P1108" s="260"/>
      <c r="Q1108" s="260"/>
      <c r="R1108" s="260"/>
      <c r="S1108" s="260"/>
      <c r="T1108" s="260"/>
      <c r="U1108" s="260"/>
      <c r="V1108" s="260"/>
      <c r="W1108" s="260"/>
      <c r="X1108" s="260"/>
      <c r="Y1108" s="260"/>
      <c r="Z1108" s="260"/>
    </row>
    <row r="1109" spans="1:26" ht="15.75">
      <c r="A1109" s="260"/>
      <c r="B1109" s="260"/>
      <c r="C1109" s="260"/>
      <c r="D1109" s="260"/>
      <c r="E1109" s="259"/>
      <c r="F1109" s="260"/>
      <c r="G1109" s="260"/>
      <c r="H1109" s="260"/>
      <c r="I1109" s="260"/>
      <c r="J1109" s="260"/>
      <c r="K1109" s="260"/>
      <c r="L1109" s="260"/>
      <c r="M1109" s="260"/>
      <c r="N1109" s="260"/>
      <c r="O1109" s="260"/>
      <c r="P1109" s="260"/>
      <c r="Q1109" s="260"/>
      <c r="R1109" s="260"/>
      <c r="S1109" s="260"/>
      <c r="T1109" s="260"/>
      <c r="U1109" s="260"/>
      <c r="V1109" s="260"/>
      <c r="W1109" s="260"/>
      <c r="X1109" s="260"/>
      <c r="Y1109" s="260"/>
      <c r="Z1109" s="260"/>
    </row>
    <row r="1110" spans="1:26" ht="15.75">
      <c r="A1110" s="260"/>
      <c r="B1110" s="260"/>
      <c r="C1110" s="260"/>
      <c r="D1110" s="260"/>
      <c r="E1110" s="259"/>
      <c r="F1110" s="260"/>
      <c r="G1110" s="260"/>
      <c r="H1110" s="260"/>
      <c r="I1110" s="260"/>
      <c r="J1110" s="260"/>
      <c r="K1110" s="260"/>
      <c r="L1110" s="260"/>
      <c r="M1110" s="260"/>
      <c r="N1110" s="260"/>
      <c r="O1110" s="260"/>
      <c r="P1110" s="260"/>
      <c r="Q1110" s="260"/>
      <c r="R1110" s="260"/>
      <c r="S1110" s="260"/>
      <c r="T1110" s="260"/>
      <c r="U1110" s="260"/>
      <c r="V1110" s="260"/>
      <c r="W1110" s="260"/>
      <c r="X1110" s="260"/>
      <c r="Y1110" s="260"/>
      <c r="Z1110" s="260"/>
    </row>
    <row r="1111" spans="1:26" ht="15.75">
      <c r="A1111" s="260"/>
      <c r="B1111" s="260"/>
      <c r="C1111" s="260"/>
      <c r="D1111" s="260"/>
      <c r="E1111" s="259"/>
      <c r="F1111" s="260"/>
      <c r="G1111" s="260"/>
      <c r="H1111" s="260"/>
      <c r="I1111" s="260"/>
      <c r="J1111" s="260"/>
      <c r="K1111" s="260"/>
      <c r="L1111" s="260"/>
      <c r="M1111" s="260"/>
      <c r="N1111" s="260"/>
      <c r="O1111" s="260"/>
      <c r="P1111" s="260"/>
      <c r="Q1111" s="260"/>
      <c r="R1111" s="260"/>
      <c r="S1111" s="260"/>
      <c r="T1111" s="260"/>
      <c r="U1111" s="260"/>
      <c r="V1111" s="260"/>
      <c r="W1111" s="260"/>
      <c r="X1111" s="260"/>
      <c r="Y1111" s="260"/>
      <c r="Z1111" s="260"/>
    </row>
    <row r="1112" spans="1:26" ht="15.75">
      <c r="A1112" s="260"/>
      <c r="B1112" s="260"/>
      <c r="C1112" s="260"/>
      <c r="D1112" s="260"/>
      <c r="E1112" s="259"/>
      <c r="F1112" s="260"/>
      <c r="G1112" s="260"/>
      <c r="H1112" s="260"/>
      <c r="I1112" s="260"/>
      <c r="J1112" s="260"/>
      <c r="K1112" s="260"/>
      <c r="L1112" s="260"/>
      <c r="M1112" s="260"/>
      <c r="N1112" s="260"/>
      <c r="O1112" s="260"/>
      <c r="P1112" s="260"/>
      <c r="Q1112" s="260"/>
      <c r="R1112" s="260"/>
      <c r="S1112" s="260"/>
      <c r="T1112" s="260"/>
      <c r="U1112" s="260"/>
      <c r="V1112" s="260"/>
      <c r="W1112" s="260"/>
      <c r="X1112" s="260"/>
      <c r="Y1112" s="260"/>
      <c r="Z1112" s="260"/>
    </row>
    <row r="1113" spans="1:26" ht="15.75">
      <c r="A1113" s="260"/>
      <c r="B1113" s="260"/>
      <c r="C1113" s="260"/>
      <c r="D1113" s="260"/>
      <c r="E1113" s="259"/>
      <c r="F1113" s="260"/>
      <c r="G1113" s="260"/>
      <c r="H1113" s="260"/>
      <c r="I1113" s="260"/>
      <c r="J1113" s="260"/>
      <c r="K1113" s="260"/>
      <c r="L1113" s="260"/>
      <c r="M1113" s="260"/>
      <c r="N1113" s="260"/>
      <c r="O1113" s="260"/>
      <c r="P1113" s="260"/>
      <c r="Q1113" s="260"/>
      <c r="R1113" s="260"/>
      <c r="S1113" s="260"/>
      <c r="T1113" s="260"/>
      <c r="U1113" s="260"/>
      <c r="V1113" s="260"/>
      <c r="W1113" s="260"/>
      <c r="X1113" s="260"/>
      <c r="Y1113" s="260"/>
      <c r="Z1113" s="260"/>
    </row>
    <row r="1114" spans="1:26" ht="15.75">
      <c r="A1114" s="260"/>
      <c r="B1114" s="260"/>
      <c r="C1114" s="260"/>
      <c r="D1114" s="260"/>
      <c r="E1114" s="259"/>
      <c r="F1114" s="260"/>
      <c r="G1114" s="260"/>
      <c r="H1114" s="260"/>
      <c r="I1114" s="260"/>
      <c r="J1114" s="260"/>
      <c r="K1114" s="260"/>
      <c r="L1114" s="260"/>
      <c r="M1114" s="260"/>
      <c r="N1114" s="260"/>
      <c r="O1114" s="260"/>
      <c r="P1114" s="260"/>
      <c r="Q1114" s="260"/>
      <c r="R1114" s="260"/>
      <c r="S1114" s="260"/>
      <c r="T1114" s="260"/>
      <c r="U1114" s="260"/>
      <c r="V1114" s="260"/>
      <c r="W1114" s="260"/>
      <c r="X1114" s="260"/>
      <c r="Y1114" s="260"/>
      <c r="Z1114" s="260"/>
    </row>
    <row r="1115" spans="1:26" ht="15.75">
      <c r="A1115" s="260"/>
      <c r="B1115" s="260"/>
      <c r="C1115" s="260"/>
      <c r="D1115" s="260"/>
      <c r="E1115" s="259"/>
      <c r="F1115" s="260"/>
      <c r="G1115" s="260"/>
      <c r="H1115" s="260"/>
      <c r="I1115" s="260"/>
      <c r="J1115" s="260"/>
      <c r="K1115" s="260"/>
      <c r="L1115" s="260"/>
      <c r="M1115" s="260"/>
      <c r="N1115" s="260"/>
      <c r="O1115" s="260"/>
      <c r="P1115" s="260"/>
      <c r="Q1115" s="260"/>
      <c r="R1115" s="260"/>
      <c r="S1115" s="260"/>
      <c r="T1115" s="260"/>
      <c r="U1115" s="260"/>
      <c r="V1115" s="260"/>
      <c r="W1115" s="260"/>
      <c r="X1115" s="260"/>
      <c r="Y1115" s="260"/>
      <c r="Z1115" s="260"/>
    </row>
    <row r="1116" spans="1:26" ht="15.75">
      <c r="A1116" s="260"/>
      <c r="B1116" s="260"/>
      <c r="C1116" s="260"/>
      <c r="D1116" s="260"/>
      <c r="E1116" s="259"/>
      <c r="F1116" s="260"/>
      <c r="G1116" s="260"/>
      <c r="H1116" s="260"/>
      <c r="I1116" s="260"/>
      <c r="J1116" s="260"/>
      <c r="K1116" s="260"/>
      <c r="L1116" s="260"/>
      <c r="M1116" s="260"/>
      <c r="N1116" s="260"/>
      <c r="O1116" s="260"/>
      <c r="P1116" s="260"/>
      <c r="Q1116" s="260"/>
      <c r="R1116" s="260"/>
      <c r="S1116" s="260"/>
      <c r="T1116" s="260"/>
      <c r="U1116" s="260"/>
      <c r="V1116" s="260"/>
      <c r="W1116" s="260"/>
      <c r="X1116" s="260"/>
      <c r="Y1116" s="260"/>
      <c r="Z1116" s="260"/>
    </row>
    <row r="1117" spans="1:26" ht="15.75">
      <c r="A1117" s="260"/>
      <c r="B1117" s="260"/>
      <c r="C1117" s="260"/>
      <c r="D1117" s="260"/>
      <c r="E1117" s="259"/>
      <c r="F1117" s="260"/>
      <c r="G1117" s="260"/>
      <c r="H1117" s="260"/>
      <c r="I1117" s="260"/>
      <c r="J1117" s="260"/>
      <c r="K1117" s="260"/>
      <c r="L1117" s="260"/>
      <c r="M1117" s="260"/>
      <c r="N1117" s="260"/>
      <c r="O1117" s="260"/>
      <c r="P1117" s="260"/>
      <c r="Q1117" s="260"/>
      <c r="R1117" s="260"/>
      <c r="S1117" s="260"/>
      <c r="T1117" s="260"/>
      <c r="U1117" s="260"/>
      <c r="V1117" s="260"/>
      <c r="W1117" s="260"/>
      <c r="X1117" s="260"/>
      <c r="Y1117" s="260"/>
      <c r="Z1117" s="260"/>
    </row>
    <row r="1118" spans="1:26" ht="15.75">
      <c r="A1118" s="260"/>
      <c r="B1118" s="260"/>
      <c r="C1118" s="260"/>
      <c r="D1118" s="260"/>
      <c r="E1118" s="259"/>
      <c r="F1118" s="260"/>
      <c r="G1118" s="260"/>
      <c r="H1118" s="260"/>
      <c r="I1118" s="260"/>
      <c r="J1118" s="260"/>
      <c r="K1118" s="260"/>
      <c r="L1118" s="260"/>
      <c r="M1118" s="260"/>
      <c r="N1118" s="260"/>
      <c r="O1118" s="260"/>
      <c r="P1118" s="260"/>
      <c r="Q1118" s="260"/>
      <c r="R1118" s="260"/>
      <c r="S1118" s="260"/>
      <c r="T1118" s="260"/>
      <c r="U1118" s="260"/>
      <c r="V1118" s="260"/>
      <c r="W1118" s="260"/>
      <c r="X1118" s="260"/>
      <c r="Y1118" s="260"/>
      <c r="Z1118" s="260"/>
    </row>
    <row r="1119" spans="1:26" ht="15.75">
      <c r="A1119" s="260"/>
      <c r="B1119" s="260"/>
      <c r="C1119" s="260"/>
      <c r="D1119" s="260"/>
      <c r="E1119" s="259"/>
      <c r="F1119" s="260"/>
      <c r="G1119" s="260"/>
      <c r="H1119" s="260"/>
      <c r="I1119" s="260"/>
      <c r="J1119" s="260"/>
      <c r="K1119" s="260"/>
      <c r="L1119" s="260"/>
      <c r="M1119" s="260"/>
      <c r="N1119" s="260"/>
      <c r="O1119" s="260"/>
      <c r="P1119" s="260"/>
      <c r="Q1119" s="260"/>
      <c r="R1119" s="260"/>
      <c r="S1119" s="260"/>
      <c r="T1119" s="260"/>
      <c r="U1119" s="260"/>
      <c r="V1119" s="260"/>
      <c r="W1119" s="260"/>
      <c r="X1119" s="260"/>
      <c r="Y1119" s="260"/>
      <c r="Z1119" s="260"/>
    </row>
    <row r="1120" spans="1:26" ht="15.75">
      <c r="A1120" s="260"/>
      <c r="B1120" s="260"/>
      <c r="C1120" s="260"/>
      <c r="D1120" s="260"/>
      <c r="E1120" s="259"/>
      <c r="F1120" s="260"/>
      <c r="G1120" s="260"/>
      <c r="H1120" s="260"/>
      <c r="I1120" s="260"/>
      <c r="J1120" s="260"/>
      <c r="K1120" s="260"/>
      <c r="L1120" s="260"/>
      <c r="M1120" s="260"/>
      <c r="N1120" s="260"/>
      <c r="O1120" s="260"/>
      <c r="P1120" s="260"/>
      <c r="Q1120" s="260"/>
      <c r="R1120" s="260"/>
      <c r="S1120" s="260"/>
      <c r="T1120" s="260"/>
      <c r="U1120" s="260"/>
      <c r="V1120" s="260"/>
      <c r="W1120" s="260"/>
      <c r="X1120" s="260"/>
      <c r="Y1120" s="260"/>
      <c r="Z1120" s="260"/>
    </row>
    <row r="1121" spans="1:26" ht="15.75">
      <c r="A1121" s="260"/>
      <c r="B1121" s="260"/>
      <c r="C1121" s="260"/>
      <c r="D1121" s="260"/>
      <c r="E1121" s="259"/>
      <c r="F1121" s="260"/>
      <c r="G1121" s="260"/>
      <c r="H1121" s="260"/>
      <c r="I1121" s="260"/>
      <c r="J1121" s="260"/>
      <c r="K1121" s="260"/>
      <c r="L1121" s="260"/>
      <c r="M1121" s="260"/>
      <c r="N1121" s="260"/>
      <c r="O1121" s="260"/>
      <c r="P1121" s="260"/>
      <c r="Q1121" s="260"/>
      <c r="R1121" s="260"/>
      <c r="S1121" s="260"/>
      <c r="T1121" s="260"/>
      <c r="U1121" s="260"/>
      <c r="V1121" s="260"/>
      <c r="W1121" s="260"/>
      <c r="X1121" s="260"/>
      <c r="Y1121" s="260"/>
      <c r="Z1121" s="260"/>
    </row>
    <row r="1122" spans="1:26" ht="15.75">
      <c r="A1122" s="260"/>
      <c r="B1122" s="260"/>
      <c r="C1122" s="260"/>
      <c r="D1122" s="260"/>
      <c r="E1122" s="259"/>
      <c r="F1122" s="260"/>
      <c r="G1122" s="260"/>
      <c r="H1122" s="260"/>
      <c r="I1122" s="260"/>
      <c r="J1122" s="260"/>
      <c r="K1122" s="260"/>
      <c r="L1122" s="260"/>
      <c r="M1122" s="260"/>
      <c r="N1122" s="260"/>
      <c r="O1122" s="260"/>
      <c r="P1122" s="260"/>
      <c r="Q1122" s="260"/>
      <c r="R1122" s="260"/>
      <c r="S1122" s="260"/>
      <c r="T1122" s="260"/>
      <c r="U1122" s="260"/>
      <c r="V1122" s="260"/>
      <c r="W1122" s="260"/>
      <c r="X1122" s="260"/>
      <c r="Y1122" s="260"/>
      <c r="Z1122" s="260"/>
    </row>
    <row r="1123" spans="1:26" ht="15.75">
      <c r="A1123" s="260"/>
      <c r="B1123" s="260"/>
      <c r="C1123" s="260"/>
      <c r="D1123" s="260"/>
      <c r="E1123" s="259"/>
      <c r="F1123" s="260"/>
      <c r="G1123" s="260"/>
      <c r="H1123" s="260"/>
      <c r="I1123" s="260"/>
      <c r="J1123" s="260"/>
      <c r="K1123" s="260"/>
      <c r="L1123" s="260"/>
      <c r="M1123" s="260"/>
      <c r="N1123" s="260"/>
      <c r="O1123" s="260"/>
      <c r="P1123" s="260"/>
      <c r="Q1123" s="260"/>
      <c r="R1123" s="260"/>
      <c r="S1123" s="260"/>
      <c r="T1123" s="260"/>
      <c r="U1123" s="260"/>
      <c r="V1123" s="260"/>
      <c r="W1123" s="260"/>
      <c r="X1123" s="260"/>
      <c r="Y1123" s="260"/>
      <c r="Z1123" s="26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ED2C-DFC7-4250-8BA0-FA996CCF43BD}">
  <dimension ref="A1:C11"/>
  <sheetViews>
    <sheetView workbookViewId="0">
      <selection activeCell="C5" sqref="C5"/>
    </sheetView>
  </sheetViews>
  <sheetFormatPr defaultRowHeight="15"/>
  <cols>
    <col min="1" max="1" width="24.09765625" bestFit="1" customWidth="1"/>
    <col min="2" max="2" width="12.69921875" customWidth="1"/>
  </cols>
  <sheetData>
    <row r="1" spans="1:3" ht="15.75">
      <c r="A1" s="131" t="s">
        <v>1350</v>
      </c>
      <c r="B1" s="131" t="s">
        <v>1128</v>
      </c>
      <c r="C1" s="5"/>
    </row>
    <row r="2" spans="1:3">
      <c r="A2" s="132" t="s">
        <v>1348</v>
      </c>
      <c r="B2" s="5">
        <v>113</v>
      </c>
      <c r="C2" s="5"/>
    </row>
    <row r="3" spans="1:3">
      <c r="A3" s="132" t="s">
        <v>1349</v>
      </c>
      <c r="B3" s="5">
        <v>98</v>
      </c>
      <c r="C3" s="5"/>
    </row>
    <row r="4" spans="1:3">
      <c r="A4" s="5"/>
      <c r="B4" s="5"/>
      <c r="C4" s="5"/>
    </row>
    <row r="5" spans="1:3">
      <c r="A5" s="5"/>
      <c r="B5" s="5"/>
      <c r="C5" s="5"/>
    </row>
    <row r="6" spans="1:3">
      <c r="A6" s="5"/>
      <c r="B6" s="5"/>
      <c r="C6" s="5"/>
    </row>
    <row r="7" spans="1:3">
      <c r="A7" s="5"/>
      <c r="B7" s="5"/>
      <c r="C7" s="5"/>
    </row>
    <row r="8" spans="1:3">
      <c r="A8" s="5"/>
      <c r="B8" s="5"/>
      <c r="C8" s="5"/>
    </row>
    <row r="9" spans="1:3">
      <c r="A9" s="5"/>
      <c r="B9" s="5"/>
      <c r="C9" s="5"/>
    </row>
    <row r="10" spans="1:3">
      <c r="A10" s="5"/>
      <c r="B10" s="5"/>
      <c r="C10" s="5"/>
    </row>
    <row r="11" spans="1:3">
      <c r="A11" s="5"/>
      <c r="B11" s="5"/>
      <c r="C11" s="5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3177C-15F3-4735-AE35-2CB759148541}">
  <dimension ref="A1:E18"/>
  <sheetViews>
    <sheetView workbookViewId="0">
      <selection sqref="A1:XFD1048576"/>
    </sheetView>
  </sheetViews>
  <sheetFormatPr defaultRowHeight="15"/>
  <cols>
    <col min="1" max="1" width="38.8984375" customWidth="1"/>
    <col min="2" max="2" width="36.796875" bestFit="1" customWidth="1"/>
    <col min="3" max="3" width="11.09765625" bestFit="1" customWidth="1"/>
    <col min="4" max="4" width="12.5" customWidth="1"/>
  </cols>
  <sheetData>
    <row r="1" spans="1:5" ht="15.75">
      <c r="A1" s="131" t="s">
        <v>0</v>
      </c>
      <c r="B1" s="131" t="s">
        <v>1127</v>
      </c>
      <c r="C1" s="131" t="s">
        <v>1128</v>
      </c>
      <c r="D1" s="131" t="s">
        <v>1129</v>
      </c>
    </row>
    <row r="2" spans="1:5">
      <c r="A2" s="5" t="s">
        <v>1517</v>
      </c>
      <c r="B2" s="5" t="s">
        <v>1518</v>
      </c>
      <c r="C2" s="199">
        <v>160</v>
      </c>
      <c r="D2" s="214">
        <v>14</v>
      </c>
    </row>
    <row r="3" spans="1:5">
      <c r="A3" s="5" t="s">
        <v>1519</v>
      </c>
      <c r="B3" s="5" t="s">
        <v>1520</v>
      </c>
      <c r="C3" s="199">
        <v>220</v>
      </c>
      <c r="D3" s="214">
        <v>19</v>
      </c>
    </row>
    <row r="4" spans="1:5">
      <c r="A4" s="5" t="s">
        <v>1519</v>
      </c>
      <c r="B4" s="5" t="s">
        <v>1521</v>
      </c>
      <c r="C4" s="199">
        <v>180</v>
      </c>
      <c r="D4" s="214">
        <v>16</v>
      </c>
    </row>
    <row r="5" spans="1:5">
      <c r="A5" s="5" t="s">
        <v>1522</v>
      </c>
      <c r="B5" s="5" t="s">
        <v>1523</v>
      </c>
      <c r="C5" s="199">
        <v>220</v>
      </c>
      <c r="D5" s="214">
        <v>29.99</v>
      </c>
    </row>
    <row r="6" spans="1:5">
      <c r="A6" s="5" t="s">
        <v>1524</v>
      </c>
      <c r="B6" s="5" t="s">
        <v>1819</v>
      </c>
      <c r="C6" s="215" t="s">
        <v>1820</v>
      </c>
      <c r="D6" s="216">
        <v>54.99</v>
      </c>
    </row>
    <row r="7" spans="1:5">
      <c r="A7" s="5" t="s">
        <v>1573</v>
      </c>
      <c r="C7" s="199">
        <v>353</v>
      </c>
      <c r="D7" s="203">
        <f t="shared" ref="D7:D10" si="0">(C7/12+0.16)</f>
        <v>29.576666666666668</v>
      </c>
    </row>
    <row r="8" spans="1:5">
      <c r="A8" s="5" t="s">
        <v>1574</v>
      </c>
      <c r="C8" s="199">
        <v>434</v>
      </c>
      <c r="D8" s="203">
        <f t="shared" si="0"/>
        <v>36.326666666666661</v>
      </c>
    </row>
    <row r="9" spans="1:5">
      <c r="A9" s="5" t="s">
        <v>1575</v>
      </c>
      <c r="C9" s="199">
        <v>520</v>
      </c>
      <c r="D9" s="203">
        <f t="shared" si="0"/>
        <v>43.493333333333332</v>
      </c>
    </row>
    <row r="10" spans="1:5">
      <c r="A10" s="5" t="s">
        <v>1576</v>
      </c>
      <c r="C10" s="199">
        <v>240</v>
      </c>
      <c r="D10" s="203">
        <f t="shared" si="0"/>
        <v>20.16</v>
      </c>
    </row>
    <row r="11" spans="1:5">
      <c r="A11" s="5" t="s">
        <v>1811</v>
      </c>
      <c r="C11" s="199">
        <v>280</v>
      </c>
      <c r="D11" s="203">
        <v>39.99</v>
      </c>
    </row>
    <row r="12" spans="1:5">
      <c r="A12" s="5" t="s">
        <v>1659</v>
      </c>
      <c r="C12" s="199">
        <v>260</v>
      </c>
      <c r="D12" s="205">
        <v>34.99</v>
      </c>
    </row>
    <row r="13" spans="1:5">
      <c r="A13" s="5" t="s">
        <v>1810</v>
      </c>
      <c r="C13" s="199">
        <v>256</v>
      </c>
      <c r="D13" s="205">
        <v>34.99</v>
      </c>
      <c r="E13" s="212"/>
    </row>
    <row r="14" spans="1:5">
      <c r="A14" t="s">
        <v>1719</v>
      </c>
      <c r="B14" t="s">
        <v>1716</v>
      </c>
      <c r="C14" s="199">
        <v>108</v>
      </c>
      <c r="D14" s="205">
        <v>14.99</v>
      </c>
    </row>
    <row r="15" spans="1:5">
      <c r="A15" t="s">
        <v>1717</v>
      </c>
      <c r="B15" t="s">
        <v>1718</v>
      </c>
      <c r="C15" s="199">
        <v>144</v>
      </c>
      <c r="D15" s="205">
        <v>19.989999999999998</v>
      </c>
    </row>
    <row r="16" spans="1:5">
      <c r="A16" t="s">
        <v>1812</v>
      </c>
      <c r="C16" s="199">
        <v>178</v>
      </c>
      <c r="D16" s="205">
        <v>24.99</v>
      </c>
    </row>
    <row r="17" spans="1:4">
      <c r="A17" s="5" t="s">
        <v>1840</v>
      </c>
      <c r="B17" s="5" t="s">
        <v>1718</v>
      </c>
      <c r="C17" s="199">
        <v>160</v>
      </c>
      <c r="D17" s="222">
        <v>19.989999999999998</v>
      </c>
    </row>
    <row r="18" spans="1:4">
      <c r="A18" s="5" t="s">
        <v>1841</v>
      </c>
      <c r="B18" s="5" t="s">
        <v>1842</v>
      </c>
      <c r="C18" s="199">
        <v>240</v>
      </c>
      <c r="D18" s="222">
        <v>34.99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1B64E-4A04-46A6-9288-F0FCAA2E0247}">
  <dimension ref="A1:E11"/>
  <sheetViews>
    <sheetView workbookViewId="0">
      <selection sqref="A1:XFD1048576"/>
    </sheetView>
  </sheetViews>
  <sheetFormatPr defaultRowHeight="15"/>
  <cols>
    <col min="1" max="1" width="44.09765625" customWidth="1"/>
    <col min="2" max="2" width="15.59765625" customWidth="1"/>
    <col min="3" max="3" width="10.3984375" hidden="1" customWidth="1"/>
    <col min="4" max="4" width="10.796875" bestFit="1" customWidth="1"/>
    <col min="5" max="5" width="12.796875" bestFit="1" customWidth="1"/>
  </cols>
  <sheetData>
    <row r="1" spans="1:5" ht="47.25">
      <c r="A1" s="131" t="s">
        <v>0</v>
      </c>
      <c r="B1" s="219" t="s">
        <v>1127</v>
      </c>
      <c r="C1" s="220" t="s">
        <v>1821</v>
      </c>
      <c r="D1" s="219" t="s">
        <v>1128</v>
      </c>
      <c r="E1" s="219" t="s">
        <v>1129</v>
      </c>
    </row>
    <row r="2" spans="1:5">
      <c r="A2" s="5" t="s">
        <v>1822</v>
      </c>
      <c r="B2" s="5" t="s">
        <v>1823</v>
      </c>
      <c r="C2" s="130">
        <v>54</v>
      </c>
      <c r="D2" s="130">
        <v>96</v>
      </c>
      <c r="E2" s="130">
        <v>12.99</v>
      </c>
    </row>
    <row r="3" spans="1:5">
      <c r="A3" s="5" t="s">
        <v>1824</v>
      </c>
      <c r="B3" s="5" t="s">
        <v>29</v>
      </c>
      <c r="C3" s="130">
        <v>52</v>
      </c>
      <c r="D3" s="130">
        <v>96</v>
      </c>
      <c r="E3" s="130">
        <v>12.99</v>
      </c>
    </row>
    <row r="4" spans="1:5">
      <c r="A4" s="5" t="s">
        <v>1825</v>
      </c>
      <c r="B4" s="5" t="s">
        <v>1826</v>
      </c>
      <c r="C4" s="130">
        <v>240</v>
      </c>
      <c r="D4" s="130">
        <v>320</v>
      </c>
      <c r="E4" s="130">
        <v>39.99</v>
      </c>
    </row>
    <row r="5" spans="1:5">
      <c r="A5" s="5" t="s">
        <v>1827</v>
      </c>
      <c r="B5" s="5" t="s">
        <v>1828</v>
      </c>
      <c r="C5" s="130">
        <v>128</v>
      </c>
      <c r="D5" s="130">
        <v>200</v>
      </c>
      <c r="E5" s="130">
        <v>24.99</v>
      </c>
    </row>
    <row r="6" spans="1:5">
      <c r="A6" s="5" t="s">
        <v>1829</v>
      </c>
      <c r="B6" s="5" t="s">
        <v>1830</v>
      </c>
      <c r="C6" s="130">
        <v>200</v>
      </c>
      <c r="D6" s="130">
        <v>300</v>
      </c>
      <c r="E6" s="130">
        <v>37.5</v>
      </c>
    </row>
    <row r="7" spans="1:5">
      <c r="A7" s="5" t="s">
        <v>1831</v>
      </c>
      <c r="B7" s="5" t="s">
        <v>1830</v>
      </c>
      <c r="C7" s="130">
        <v>124</v>
      </c>
      <c r="D7" s="130">
        <v>200</v>
      </c>
      <c r="E7" s="130">
        <v>24.99</v>
      </c>
    </row>
    <row r="8" spans="1:5">
      <c r="A8" s="5" t="s">
        <v>1832</v>
      </c>
      <c r="B8" s="5" t="s">
        <v>1830</v>
      </c>
      <c r="C8" s="130">
        <v>164</v>
      </c>
      <c r="D8" s="130">
        <v>240</v>
      </c>
      <c r="E8" s="130">
        <v>29.99</v>
      </c>
    </row>
    <row r="9" spans="1:5">
      <c r="A9" s="5" t="s">
        <v>1833</v>
      </c>
      <c r="B9" s="5" t="s">
        <v>1834</v>
      </c>
      <c r="C9" s="130">
        <v>142</v>
      </c>
      <c r="D9" s="130">
        <v>200</v>
      </c>
      <c r="E9" s="130">
        <v>24.99</v>
      </c>
    </row>
    <row r="10" spans="1:5">
      <c r="A10" s="210"/>
      <c r="B10" s="210"/>
      <c r="C10" s="204"/>
      <c r="D10" s="217"/>
    </row>
    <row r="11" spans="1:5">
      <c r="A11" s="210"/>
      <c r="B11" s="218"/>
      <c r="C11" s="204"/>
      <c r="D11" s="2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workbookViewId="0">
      <selection activeCell="A4" sqref="A4"/>
    </sheetView>
  </sheetViews>
  <sheetFormatPr defaultRowHeight="15"/>
  <cols>
    <col min="1" max="1" width="53.796875" bestFit="1" customWidth="1"/>
    <col min="2" max="2" width="15.09765625" bestFit="1" customWidth="1"/>
    <col min="5" max="5" width="8.796875" style="31"/>
  </cols>
  <sheetData>
    <row r="1" spans="1:6">
      <c r="A1" s="1" t="s">
        <v>299</v>
      </c>
    </row>
    <row r="2" spans="1:6">
      <c r="A2" s="5"/>
      <c r="B2" s="5"/>
      <c r="C2" s="5"/>
      <c r="D2" s="5"/>
      <c r="E2" s="43" t="s">
        <v>300</v>
      </c>
    </row>
    <row r="3" spans="1:6" ht="29.65" customHeight="1">
      <c r="A3" s="75" t="s">
        <v>301</v>
      </c>
      <c r="B3" s="76"/>
      <c r="C3" s="76" t="s">
        <v>302</v>
      </c>
      <c r="D3" s="76"/>
      <c r="E3" s="77" t="s">
        <v>303</v>
      </c>
    </row>
    <row r="4" spans="1:6" ht="34.15" customHeight="1">
      <c r="A4" s="78" t="s">
        <v>304</v>
      </c>
      <c r="B4" s="76" t="s">
        <v>305</v>
      </c>
      <c r="C4" s="79" t="s">
        <v>306</v>
      </c>
      <c r="D4" s="79" t="s">
        <v>307</v>
      </c>
      <c r="E4" s="80">
        <v>105.59</v>
      </c>
      <c r="F4" s="81" t="s">
        <v>308</v>
      </c>
    </row>
    <row r="5" spans="1:6" ht="34.15" customHeight="1">
      <c r="A5" s="82" t="s">
        <v>309</v>
      </c>
      <c r="B5" s="76" t="s">
        <v>305</v>
      </c>
      <c r="C5" s="83" t="s">
        <v>306</v>
      </c>
      <c r="D5" s="76" t="s">
        <v>307</v>
      </c>
      <c r="E5" s="77">
        <v>81.59</v>
      </c>
      <c r="F5" s="84">
        <v>116496</v>
      </c>
    </row>
    <row r="6" spans="1:6" ht="34.15" customHeight="1">
      <c r="A6" s="82" t="s">
        <v>310</v>
      </c>
      <c r="B6" s="76" t="s">
        <v>305</v>
      </c>
      <c r="C6" s="83" t="s">
        <v>306</v>
      </c>
      <c r="D6" s="76" t="s">
        <v>307</v>
      </c>
      <c r="E6" s="77">
        <v>55.09</v>
      </c>
      <c r="F6" s="84">
        <v>58568</v>
      </c>
    </row>
    <row r="7" spans="1:6" ht="34.15" customHeight="1">
      <c r="A7" s="82" t="s">
        <v>311</v>
      </c>
      <c r="B7" s="76" t="s">
        <v>305</v>
      </c>
      <c r="C7" s="83" t="s">
        <v>306</v>
      </c>
      <c r="D7" s="76" t="s">
        <v>307</v>
      </c>
      <c r="E7" s="77">
        <v>55.09</v>
      </c>
      <c r="F7" s="85">
        <v>110420</v>
      </c>
    </row>
    <row r="8" spans="1:6" ht="34.15" customHeight="1">
      <c r="A8" s="82" t="s">
        <v>312</v>
      </c>
      <c r="B8" s="76" t="s">
        <v>313</v>
      </c>
      <c r="C8" s="83" t="s">
        <v>306</v>
      </c>
      <c r="D8" s="76" t="s">
        <v>307</v>
      </c>
      <c r="E8" s="77">
        <v>58.09</v>
      </c>
      <c r="F8" s="84">
        <v>116497</v>
      </c>
    </row>
    <row r="9" spans="1:6" ht="34.15" customHeight="1">
      <c r="A9" s="82" t="s">
        <v>314</v>
      </c>
      <c r="B9" s="76" t="s">
        <v>313</v>
      </c>
      <c r="C9" s="83" t="s">
        <v>306</v>
      </c>
      <c r="D9" s="76" t="s">
        <v>315</v>
      </c>
      <c r="E9" s="77">
        <v>45.09</v>
      </c>
      <c r="F9" s="84" t="s">
        <v>308</v>
      </c>
    </row>
    <row r="10" spans="1:6" ht="34.15" customHeight="1">
      <c r="A10" s="82" t="s">
        <v>316</v>
      </c>
      <c r="B10" s="76" t="s">
        <v>305</v>
      </c>
      <c r="C10" s="83" t="s">
        <v>306</v>
      </c>
      <c r="D10" s="76" t="s">
        <v>307</v>
      </c>
      <c r="E10" s="77">
        <v>55.09</v>
      </c>
      <c r="F10" s="84" t="s">
        <v>308</v>
      </c>
    </row>
    <row r="11" spans="1:6" ht="34.15" customHeight="1">
      <c r="A11" s="86" t="s">
        <v>317</v>
      </c>
      <c r="B11" s="76" t="s">
        <v>305</v>
      </c>
      <c r="C11" s="83" t="s">
        <v>306</v>
      </c>
      <c r="D11" s="76" t="s">
        <v>307</v>
      </c>
      <c r="E11" s="77">
        <v>65.14</v>
      </c>
      <c r="F11" s="85" t="s">
        <v>308</v>
      </c>
    </row>
    <row r="12" spans="1:6" ht="34.15" customHeight="1">
      <c r="A12" s="78" t="s">
        <v>318</v>
      </c>
      <c r="B12" s="76" t="s">
        <v>305</v>
      </c>
      <c r="C12" s="79" t="s">
        <v>319</v>
      </c>
      <c r="D12" s="79" t="s">
        <v>307</v>
      </c>
      <c r="E12" s="80">
        <v>88.59</v>
      </c>
      <c r="F12" s="81" t="s">
        <v>308</v>
      </c>
    </row>
    <row r="13" spans="1:6" ht="34.15" customHeight="1">
      <c r="A13" s="87" t="s">
        <v>320</v>
      </c>
      <c r="B13" s="76" t="s">
        <v>305</v>
      </c>
      <c r="C13" s="83" t="s">
        <v>306</v>
      </c>
      <c r="D13" s="76" t="s">
        <v>307</v>
      </c>
      <c r="E13" s="77">
        <v>61.59</v>
      </c>
      <c r="F13" s="84">
        <v>113404</v>
      </c>
    </row>
    <row r="14" spans="1:6" ht="34.15" customHeight="1">
      <c r="A14" s="82" t="s">
        <v>321</v>
      </c>
      <c r="B14" s="76" t="s">
        <v>313</v>
      </c>
      <c r="C14" s="83" t="s">
        <v>306</v>
      </c>
      <c r="D14" s="76" t="s">
        <v>307</v>
      </c>
      <c r="E14" s="77">
        <v>65.14</v>
      </c>
      <c r="F14" s="84">
        <v>113405</v>
      </c>
    </row>
    <row r="15" spans="1:6" ht="34.15" customHeight="1">
      <c r="A15" s="78" t="s">
        <v>322</v>
      </c>
      <c r="B15" s="76" t="s">
        <v>305</v>
      </c>
      <c r="C15" s="79" t="s">
        <v>306</v>
      </c>
      <c r="D15" s="79" t="s">
        <v>307</v>
      </c>
      <c r="E15" s="77">
        <v>65.14</v>
      </c>
      <c r="F15" s="81" t="s">
        <v>308</v>
      </c>
    </row>
    <row r="16" spans="1:6" ht="34.15" customHeight="1">
      <c r="A16" s="78" t="s">
        <v>323</v>
      </c>
      <c r="B16" s="76" t="s">
        <v>305</v>
      </c>
      <c r="C16" s="79" t="s">
        <v>306</v>
      </c>
      <c r="D16" s="79" t="s">
        <v>307</v>
      </c>
      <c r="E16" s="77">
        <v>65.14</v>
      </c>
      <c r="F16" s="81" t="s">
        <v>308</v>
      </c>
    </row>
    <row r="17" spans="1:6" ht="34.15" customHeight="1">
      <c r="A17" s="78" t="s">
        <v>324</v>
      </c>
      <c r="B17" s="76" t="s">
        <v>305</v>
      </c>
      <c r="C17" s="79" t="s">
        <v>306</v>
      </c>
      <c r="D17" s="79" t="s">
        <v>307</v>
      </c>
      <c r="E17" s="77">
        <v>71.94</v>
      </c>
      <c r="F17" s="81" t="s">
        <v>308</v>
      </c>
    </row>
    <row r="18" spans="1:6" ht="34.15" customHeight="1">
      <c r="A18" s="88" t="s">
        <v>325</v>
      </c>
      <c r="B18" s="76" t="s">
        <v>313</v>
      </c>
      <c r="C18" s="79" t="s">
        <v>306</v>
      </c>
      <c r="D18" s="79" t="s">
        <v>307</v>
      </c>
      <c r="E18" s="80">
        <v>58.99</v>
      </c>
      <c r="F18" s="81" t="s">
        <v>308</v>
      </c>
    </row>
    <row r="19" spans="1:6" ht="34.15" customHeight="1">
      <c r="A19" s="88" t="s">
        <v>326</v>
      </c>
      <c r="B19" s="76" t="s">
        <v>305</v>
      </c>
      <c r="C19" s="79" t="s">
        <v>306</v>
      </c>
      <c r="D19" s="79" t="s">
        <v>307</v>
      </c>
      <c r="E19" s="80">
        <v>58.99</v>
      </c>
      <c r="F19" s="81" t="s">
        <v>308</v>
      </c>
    </row>
    <row r="20" spans="1:6" ht="34.15" customHeight="1">
      <c r="A20" s="88" t="s">
        <v>327</v>
      </c>
      <c r="B20" s="76" t="s">
        <v>305</v>
      </c>
      <c r="C20" s="79" t="s">
        <v>8</v>
      </c>
      <c r="D20" s="79" t="s">
        <v>307</v>
      </c>
      <c r="E20" s="80">
        <v>62.59</v>
      </c>
      <c r="F20" s="81">
        <v>123406</v>
      </c>
    </row>
    <row r="21" spans="1:6" ht="34.15" customHeight="1">
      <c r="A21" s="82" t="s">
        <v>328</v>
      </c>
      <c r="B21" s="76" t="s">
        <v>305</v>
      </c>
      <c r="C21" s="83" t="s">
        <v>306</v>
      </c>
      <c r="D21" s="76" t="s">
        <v>307</v>
      </c>
      <c r="E21" s="77">
        <v>67.09</v>
      </c>
      <c r="F21" s="84">
        <v>52150</v>
      </c>
    </row>
    <row r="22" spans="1:6" ht="34.15" customHeight="1">
      <c r="A22" s="82" t="s">
        <v>329</v>
      </c>
      <c r="B22" s="76" t="s">
        <v>305</v>
      </c>
      <c r="C22" s="83" t="s">
        <v>306</v>
      </c>
      <c r="D22" s="76" t="s">
        <v>307</v>
      </c>
      <c r="E22" s="77">
        <v>47</v>
      </c>
      <c r="F22" s="84">
        <v>113406</v>
      </c>
    </row>
    <row r="23" spans="1:6" ht="34.15" customHeight="1">
      <c r="A23" s="89" t="s">
        <v>330</v>
      </c>
      <c r="B23" s="76" t="s">
        <v>305</v>
      </c>
      <c r="C23" s="83" t="s">
        <v>306</v>
      </c>
      <c r="D23" s="76" t="s">
        <v>331</v>
      </c>
      <c r="E23" s="77">
        <v>73.09</v>
      </c>
      <c r="F23" s="84" t="s">
        <v>308</v>
      </c>
    </row>
    <row r="24" spans="1:6" ht="34.15" customHeight="1">
      <c r="A24" s="88" t="s">
        <v>332</v>
      </c>
      <c r="B24" s="76" t="s">
        <v>305</v>
      </c>
      <c r="C24" s="79" t="s">
        <v>306</v>
      </c>
      <c r="D24" s="79" t="s">
        <v>307</v>
      </c>
      <c r="E24" s="80">
        <v>56.19</v>
      </c>
      <c r="F24" s="81">
        <v>123066</v>
      </c>
    </row>
    <row r="25" spans="1:6" ht="34.15" customHeight="1">
      <c r="A25" s="88" t="s">
        <v>333</v>
      </c>
      <c r="B25" s="76" t="s">
        <v>313</v>
      </c>
      <c r="C25" s="79" t="s">
        <v>306</v>
      </c>
      <c r="D25" s="79" t="s">
        <v>307</v>
      </c>
      <c r="E25" s="80">
        <v>59.79</v>
      </c>
      <c r="F25" s="81">
        <v>123067</v>
      </c>
    </row>
    <row r="26" spans="1:6" ht="34.15" customHeight="1">
      <c r="A26" s="88" t="s">
        <v>334</v>
      </c>
      <c r="B26" s="76" t="s">
        <v>305</v>
      </c>
      <c r="C26" s="79" t="s">
        <v>306</v>
      </c>
      <c r="D26" s="79" t="s">
        <v>307</v>
      </c>
      <c r="E26" s="80">
        <v>56.19</v>
      </c>
      <c r="F26" s="81">
        <v>123069</v>
      </c>
    </row>
    <row r="27" spans="1:6" ht="34.15" customHeight="1">
      <c r="A27" s="82" t="s">
        <v>335</v>
      </c>
      <c r="B27" s="76" t="s">
        <v>305</v>
      </c>
      <c r="C27" s="83" t="s">
        <v>306</v>
      </c>
      <c r="D27" s="76" t="s">
        <v>307</v>
      </c>
      <c r="E27" s="77">
        <v>94.59</v>
      </c>
      <c r="F27" s="90" t="s">
        <v>336</v>
      </c>
    </row>
    <row r="28" spans="1:6" ht="34.15" customHeight="1">
      <c r="A28" s="91" t="s">
        <v>337</v>
      </c>
      <c r="B28" s="76" t="s">
        <v>338</v>
      </c>
      <c r="C28" s="83" t="s">
        <v>8</v>
      </c>
      <c r="D28" s="76" t="s">
        <v>307</v>
      </c>
      <c r="E28" s="77">
        <v>71.040000000000006</v>
      </c>
      <c r="F28" s="85">
        <v>129702</v>
      </c>
    </row>
    <row r="29" spans="1:6" ht="34.15" customHeight="1">
      <c r="A29" s="89" t="s">
        <v>339</v>
      </c>
      <c r="B29" s="76" t="s">
        <v>305</v>
      </c>
      <c r="C29" s="83" t="s">
        <v>306</v>
      </c>
      <c r="D29" s="76" t="s">
        <v>307</v>
      </c>
      <c r="E29" s="77">
        <v>86.79</v>
      </c>
      <c r="F29" s="84" t="s">
        <v>308</v>
      </c>
    </row>
    <row r="30" spans="1:6" ht="34.15" customHeight="1">
      <c r="A30" s="78" t="s">
        <v>340</v>
      </c>
      <c r="B30" s="76" t="s">
        <v>313</v>
      </c>
      <c r="C30" s="79" t="s">
        <v>306</v>
      </c>
      <c r="D30" s="79" t="s">
        <v>341</v>
      </c>
      <c r="E30" s="80">
        <v>91.29</v>
      </c>
      <c r="F30" s="81" t="s">
        <v>308</v>
      </c>
    </row>
    <row r="31" spans="1:6" ht="34.15" customHeight="1">
      <c r="A31" s="78" t="s">
        <v>340</v>
      </c>
      <c r="B31" s="76" t="s">
        <v>313</v>
      </c>
      <c r="C31" s="79" t="s">
        <v>306</v>
      </c>
      <c r="D31" s="79" t="s">
        <v>342</v>
      </c>
      <c r="E31" s="80">
        <v>63.09</v>
      </c>
      <c r="F31" s="81" t="s">
        <v>308</v>
      </c>
    </row>
    <row r="32" spans="1:6" ht="34.15" customHeight="1">
      <c r="A32" s="78" t="s">
        <v>343</v>
      </c>
      <c r="B32" s="76" t="s">
        <v>305</v>
      </c>
      <c r="C32" s="79" t="s">
        <v>306</v>
      </c>
      <c r="D32" s="79" t="s">
        <v>344</v>
      </c>
      <c r="E32" s="80">
        <v>95.09</v>
      </c>
      <c r="F32" s="81" t="s">
        <v>308</v>
      </c>
    </row>
    <row r="33" spans="1:6" ht="31.15" customHeight="1">
      <c r="A33" s="82" t="s">
        <v>345</v>
      </c>
      <c r="B33" s="76" t="s">
        <v>346</v>
      </c>
      <c r="C33" s="83" t="s">
        <v>306</v>
      </c>
      <c r="D33" s="76" t="s">
        <v>341</v>
      </c>
      <c r="E33" s="77">
        <v>53.49</v>
      </c>
      <c r="F33" s="85" t="s">
        <v>347</v>
      </c>
    </row>
    <row r="34" spans="1:6" ht="34.15" customHeight="1">
      <c r="A34" s="82" t="s">
        <v>348</v>
      </c>
      <c r="B34" s="76" t="s">
        <v>338</v>
      </c>
      <c r="C34" s="83" t="s">
        <v>306</v>
      </c>
      <c r="D34" s="76" t="s">
        <v>341</v>
      </c>
      <c r="E34" s="77">
        <v>54.09</v>
      </c>
      <c r="F34" s="85">
        <v>104399</v>
      </c>
    </row>
    <row r="35" spans="1:6" ht="34.15" customHeight="1">
      <c r="A35" s="78" t="s">
        <v>349</v>
      </c>
      <c r="B35" s="76" t="s">
        <v>155</v>
      </c>
      <c r="C35" s="79" t="s">
        <v>306</v>
      </c>
      <c r="D35" s="79" t="s">
        <v>307</v>
      </c>
      <c r="E35" s="80">
        <v>78.69</v>
      </c>
      <c r="F35" s="81" t="s">
        <v>308</v>
      </c>
    </row>
    <row r="36" spans="1:6" ht="34.15" customHeight="1">
      <c r="A36" s="78" t="s">
        <v>350</v>
      </c>
      <c r="B36" s="76" t="s">
        <v>305</v>
      </c>
      <c r="C36" s="79" t="s">
        <v>8</v>
      </c>
      <c r="D36" s="79" t="s">
        <v>342</v>
      </c>
      <c r="E36" s="80">
        <v>63.09</v>
      </c>
      <c r="F36" s="81" t="s">
        <v>308</v>
      </c>
    </row>
    <row r="37" spans="1:6" ht="34.15" customHeight="1">
      <c r="A37" s="88" t="s">
        <v>351</v>
      </c>
      <c r="B37" s="76" t="s">
        <v>313</v>
      </c>
      <c r="C37" s="79" t="s">
        <v>306</v>
      </c>
      <c r="D37" s="79" t="s">
        <v>307</v>
      </c>
      <c r="E37" s="80">
        <v>93.09</v>
      </c>
      <c r="F37" s="81" t="s">
        <v>308</v>
      </c>
    </row>
    <row r="38" spans="1:6" ht="34.15" customHeight="1">
      <c r="A38" s="88" t="s">
        <v>352</v>
      </c>
      <c r="B38" s="92" t="s">
        <v>353</v>
      </c>
      <c r="C38" s="79" t="s">
        <v>306</v>
      </c>
      <c r="D38" s="79" t="s">
        <v>341</v>
      </c>
      <c r="E38" s="80">
        <v>75.09</v>
      </c>
      <c r="F38" s="81">
        <v>136447</v>
      </c>
    </row>
    <row r="39" spans="1:6" ht="34.15" customHeight="1">
      <c r="A39" s="88" t="s">
        <v>354</v>
      </c>
      <c r="B39" s="76" t="s">
        <v>355</v>
      </c>
      <c r="C39" s="79" t="s">
        <v>306</v>
      </c>
      <c r="D39" s="79" t="s">
        <v>307</v>
      </c>
      <c r="E39" s="80">
        <v>90.09</v>
      </c>
      <c r="F39" s="81" t="s">
        <v>308</v>
      </c>
    </row>
    <row r="40" spans="1:6" ht="34.15" customHeight="1">
      <c r="A40" s="82" t="s">
        <v>356</v>
      </c>
      <c r="B40" s="76" t="s">
        <v>305</v>
      </c>
      <c r="C40" s="83" t="s">
        <v>306</v>
      </c>
      <c r="D40" s="76" t="s">
        <v>307</v>
      </c>
      <c r="E40" s="77">
        <v>50</v>
      </c>
      <c r="F40" s="84">
        <v>113407</v>
      </c>
    </row>
    <row r="41" spans="1:6" ht="34.15" customHeight="1">
      <c r="A41" s="88" t="s">
        <v>357</v>
      </c>
      <c r="B41" s="92" t="s">
        <v>305</v>
      </c>
      <c r="C41" s="79" t="s">
        <v>306</v>
      </c>
      <c r="D41" s="79" t="s">
        <v>307</v>
      </c>
      <c r="E41" s="80">
        <v>57.99</v>
      </c>
      <c r="F41" s="81">
        <v>123060</v>
      </c>
    </row>
    <row r="42" spans="1:6" ht="34.15" customHeight="1">
      <c r="A42" s="89" t="s">
        <v>358</v>
      </c>
      <c r="B42" s="76" t="s">
        <v>305</v>
      </c>
      <c r="C42" s="83" t="s">
        <v>306</v>
      </c>
      <c r="D42" s="76" t="s">
        <v>359</v>
      </c>
      <c r="E42" s="77">
        <v>91.09</v>
      </c>
      <c r="F42" s="84" t="s">
        <v>308</v>
      </c>
    </row>
    <row r="43" spans="1:6" ht="34.15" customHeight="1">
      <c r="A43" s="82" t="s">
        <v>360</v>
      </c>
      <c r="B43" s="76" t="s">
        <v>305</v>
      </c>
      <c r="C43" s="83" t="s">
        <v>306</v>
      </c>
      <c r="D43" s="76" t="s">
        <v>307</v>
      </c>
      <c r="E43" s="77">
        <v>87.09</v>
      </c>
      <c r="F43" s="84" t="s">
        <v>308</v>
      </c>
    </row>
    <row r="44" spans="1:6" ht="34.15" customHeight="1">
      <c r="A44" s="78" t="s">
        <v>361</v>
      </c>
      <c r="B44" s="76" t="s">
        <v>313</v>
      </c>
      <c r="C44" s="79" t="s">
        <v>8</v>
      </c>
      <c r="D44" s="79" t="s">
        <v>362</v>
      </c>
      <c r="E44" s="80">
        <v>79.59</v>
      </c>
      <c r="F44" s="81" t="s">
        <v>308</v>
      </c>
    </row>
    <row r="45" spans="1:6" ht="15.75">
      <c r="A45" s="78" t="s">
        <v>363</v>
      </c>
      <c r="B45" s="76" t="s">
        <v>305</v>
      </c>
      <c r="C45" s="79" t="s">
        <v>306</v>
      </c>
      <c r="D45" s="79" t="s">
        <v>364</v>
      </c>
      <c r="E45" s="80">
        <v>69.239999999999995</v>
      </c>
      <c r="F45" s="81" t="s">
        <v>308</v>
      </c>
    </row>
    <row r="46" spans="1:6" ht="15.75">
      <c r="A46" s="78" t="s">
        <v>363</v>
      </c>
      <c r="B46" s="76" t="s">
        <v>305</v>
      </c>
      <c r="C46" s="79" t="s">
        <v>306</v>
      </c>
      <c r="D46" s="79" t="s">
        <v>365</v>
      </c>
      <c r="E46" s="80">
        <v>70</v>
      </c>
      <c r="F46" s="53"/>
    </row>
    <row r="47" spans="1:6" ht="15.75">
      <c r="A47" s="93" t="s">
        <v>366</v>
      </c>
      <c r="B47" s="93"/>
      <c r="C47" s="94" t="s">
        <v>306</v>
      </c>
      <c r="D47" s="94" t="s">
        <v>367</v>
      </c>
      <c r="E47" s="95">
        <v>59.09</v>
      </c>
    </row>
    <row r="48" spans="1:6" ht="15.75">
      <c r="A48" s="93" t="s">
        <v>368</v>
      </c>
      <c r="B48" s="93"/>
      <c r="C48" s="94" t="s">
        <v>306</v>
      </c>
      <c r="D48" s="94" t="s">
        <v>367</v>
      </c>
      <c r="E48" s="95">
        <v>83.09</v>
      </c>
    </row>
    <row r="49" spans="1:5" ht="15.75">
      <c r="A49" s="93" t="s">
        <v>369</v>
      </c>
      <c r="B49" s="93"/>
      <c r="C49" s="94" t="s">
        <v>306</v>
      </c>
      <c r="D49" s="94" t="s">
        <v>367</v>
      </c>
      <c r="E49" s="95">
        <v>83.09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1"/>
  <sheetViews>
    <sheetView topLeftCell="A13" zoomScale="77" zoomScaleNormal="77" workbookViewId="0">
      <selection activeCell="K14" sqref="K14"/>
    </sheetView>
  </sheetViews>
  <sheetFormatPr defaultColWidth="6.19921875" defaultRowHeight="18" customHeight="1"/>
  <cols>
    <col min="1" max="1" width="10.8984375" style="5" bestFit="1" customWidth="1"/>
    <col min="2" max="2" width="38.5" style="5" bestFit="1" customWidth="1"/>
    <col min="3" max="3" width="10.5" style="130" bestFit="1" customWidth="1"/>
    <col min="4" max="4" width="11.09765625" style="130" bestFit="1" customWidth="1"/>
    <col min="5" max="5" width="11.09765625" style="130" customWidth="1"/>
    <col min="6" max="16384" width="6.19921875" style="5"/>
  </cols>
  <sheetData>
    <row r="1" spans="1:7" s="252" customFormat="1" ht="15.75">
      <c r="A1" s="131" t="s">
        <v>370</v>
      </c>
      <c r="B1" s="131" t="s">
        <v>371</v>
      </c>
      <c r="C1" s="200" t="s">
        <v>1128</v>
      </c>
      <c r="D1" s="200" t="s">
        <v>1129</v>
      </c>
      <c r="E1" s="207"/>
    </row>
    <row r="2" spans="1:7" s="252" customFormat="1" ht="15">
      <c r="A2" s="5" t="s">
        <v>382</v>
      </c>
      <c r="B2" s="5" t="s">
        <v>383</v>
      </c>
      <c r="C2" s="204">
        <v>172.70400000000001</v>
      </c>
      <c r="D2" s="204">
        <v>13.592000000000001</v>
      </c>
      <c r="E2" s="59"/>
    </row>
    <row r="3" spans="1:7" s="252" customFormat="1" ht="15">
      <c r="A3" s="5" t="s">
        <v>1138</v>
      </c>
      <c r="B3" s="5" t="s">
        <v>1139</v>
      </c>
      <c r="C3" s="204">
        <v>172.70400000000001</v>
      </c>
      <c r="D3" s="204">
        <v>14.391999999999999</v>
      </c>
      <c r="E3" s="59"/>
    </row>
    <row r="4" spans="1:7" s="252" customFormat="1" ht="15">
      <c r="A4" s="5" t="s">
        <v>376</v>
      </c>
      <c r="B4" s="5" t="s">
        <v>377</v>
      </c>
      <c r="C4" s="59">
        <v>287.904</v>
      </c>
      <c r="D4" s="59">
        <v>19.992000000000001</v>
      </c>
      <c r="E4" s="59"/>
    </row>
    <row r="5" spans="1:7" s="252" customFormat="1" ht="15">
      <c r="A5" s="5" t="s">
        <v>1577</v>
      </c>
      <c r="B5" s="5" t="s">
        <v>1578</v>
      </c>
      <c r="C5" s="59">
        <v>182.304</v>
      </c>
      <c r="D5" s="59">
        <v>15.192</v>
      </c>
      <c r="E5" s="59"/>
    </row>
    <row r="6" spans="1:7" s="252" customFormat="1" ht="15">
      <c r="A6" s="5" t="s">
        <v>372</v>
      </c>
      <c r="B6" s="5" t="s">
        <v>1525</v>
      </c>
      <c r="C6" s="130">
        <v>182.304</v>
      </c>
      <c r="D6" s="130">
        <v>15.192</v>
      </c>
      <c r="E6" s="59"/>
    </row>
    <row r="7" spans="1:7" s="252" customFormat="1" ht="15">
      <c r="A7" s="5" t="s">
        <v>373</v>
      </c>
      <c r="B7" s="5" t="s">
        <v>1526</v>
      </c>
      <c r="C7" s="59">
        <v>163.10400000000001</v>
      </c>
      <c r="D7" s="59">
        <v>13.592000000000001</v>
      </c>
      <c r="E7" s="59"/>
      <c r="F7" s="5"/>
      <c r="G7" s="5"/>
    </row>
    <row r="8" spans="1:7" s="252" customFormat="1" ht="15">
      <c r="A8" s="5" t="s">
        <v>380</v>
      </c>
      <c r="B8" s="5" t="s">
        <v>381</v>
      </c>
      <c r="C8" s="130">
        <v>182.304</v>
      </c>
      <c r="D8" s="130">
        <v>15.992000000000001</v>
      </c>
      <c r="E8" s="59"/>
    </row>
    <row r="9" spans="1:7" s="252" customFormat="1" ht="15">
      <c r="A9" s="5" t="s">
        <v>378</v>
      </c>
      <c r="B9" s="5" t="s">
        <v>379</v>
      </c>
      <c r="C9" s="59">
        <v>191.904</v>
      </c>
      <c r="D9" s="59">
        <v>15.992000000000001</v>
      </c>
      <c r="E9" s="59"/>
    </row>
    <row r="10" spans="1:7" s="252" customFormat="1" ht="15">
      <c r="A10" s="5" t="s">
        <v>375</v>
      </c>
      <c r="B10" s="5" t="s">
        <v>1527</v>
      </c>
      <c r="C10" s="59">
        <v>239.904</v>
      </c>
      <c r="D10" s="59">
        <v>19.992000000000001</v>
      </c>
      <c r="E10" s="59"/>
    </row>
    <row r="11" spans="1:7" s="252" customFormat="1" ht="15">
      <c r="A11" s="5" t="s">
        <v>374</v>
      </c>
      <c r="B11" s="5" t="s">
        <v>1528</v>
      </c>
      <c r="C11" s="59">
        <v>278.30399999999997</v>
      </c>
      <c r="D11" s="59">
        <v>23.192</v>
      </c>
      <c r="E11" s="59"/>
    </row>
    <row r="12" spans="1:7" ht="15">
      <c r="A12" s="5" t="s">
        <v>1529</v>
      </c>
      <c r="B12" s="5" t="s">
        <v>1530</v>
      </c>
      <c r="C12" s="130">
        <v>172.70400000000001</v>
      </c>
      <c r="D12" s="130">
        <v>14.391999999999999</v>
      </c>
      <c r="E12" s="59"/>
      <c r="F12" s="252"/>
      <c r="G12" s="252"/>
    </row>
    <row r="13" spans="1:7" ht="15">
      <c r="A13" s="5" t="s">
        <v>1592</v>
      </c>
      <c r="B13" s="5" t="s">
        <v>1593</v>
      </c>
      <c r="C13" s="59">
        <v>182.304</v>
      </c>
      <c r="D13" s="59">
        <v>13.592000000000001</v>
      </c>
      <c r="E13" s="59"/>
    </row>
    <row r="14" spans="1:7" ht="15">
      <c r="A14" s="5" t="s">
        <v>1664</v>
      </c>
      <c r="B14" s="5" t="s">
        <v>1665</v>
      </c>
      <c r="C14" s="130">
        <v>172.70400000000001</v>
      </c>
      <c r="D14" s="130">
        <v>14.391999999999999</v>
      </c>
      <c r="E14" s="59"/>
    </row>
    <row r="15" spans="1:7" ht="15">
      <c r="A15" s="5" t="s">
        <v>1666</v>
      </c>
      <c r="B15" s="5" t="s">
        <v>1667</v>
      </c>
      <c r="C15" s="59">
        <v>182.304</v>
      </c>
      <c r="D15" s="59">
        <v>15.992000000000001</v>
      </c>
      <c r="E15" s="59"/>
    </row>
    <row r="16" spans="1:7" ht="15">
      <c r="A16" s="5" t="s">
        <v>1668</v>
      </c>
      <c r="B16" s="5" t="s">
        <v>1669</v>
      </c>
      <c r="C16" s="59">
        <v>163.10400000000001</v>
      </c>
      <c r="D16" s="59">
        <v>15.192</v>
      </c>
      <c r="E16" s="59"/>
    </row>
    <row r="17" spans="1:5" ht="15">
      <c r="A17" s="5" t="s">
        <v>1670</v>
      </c>
      <c r="B17" s="5" t="s">
        <v>1671</v>
      </c>
      <c r="C17" s="130">
        <v>172.70400000000001</v>
      </c>
      <c r="D17" s="130">
        <v>17.591999999999999</v>
      </c>
      <c r="E17" s="59"/>
    </row>
    <row r="18" spans="1:5" ht="15">
      <c r="A18" s="5" t="s">
        <v>1672</v>
      </c>
      <c r="B18" s="5" t="s">
        <v>1673</v>
      </c>
      <c r="C18" s="130">
        <v>172.70400000000001</v>
      </c>
      <c r="D18" s="130">
        <v>15.192</v>
      </c>
      <c r="E18" s="59"/>
    </row>
    <row r="19" spans="1:5" ht="15">
      <c r="A19" s="5" t="s">
        <v>1674</v>
      </c>
      <c r="B19" s="5" t="s">
        <v>1675</v>
      </c>
      <c r="C19" s="59">
        <v>163.10400000000001</v>
      </c>
      <c r="D19" s="59">
        <v>13.592000000000001</v>
      </c>
      <c r="E19" s="59"/>
    </row>
    <row r="20" spans="1:5" ht="15">
      <c r="A20" s="5" t="s">
        <v>1692</v>
      </c>
      <c r="B20" s="5" t="s">
        <v>1693</v>
      </c>
      <c r="C20" s="130">
        <v>163.10399999999998</v>
      </c>
      <c r="D20" s="130">
        <v>13.591999999999999</v>
      </c>
      <c r="E20" s="59"/>
    </row>
    <row r="21" spans="1:5" ht="15">
      <c r="A21" s="5" t="s">
        <v>1694</v>
      </c>
      <c r="B21" s="5" t="s">
        <v>1695</v>
      </c>
      <c r="C21" s="130">
        <v>172.70400000000001</v>
      </c>
      <c r="D21" s="130">
        <v>15.19</v>
      </c>
      <c r="E21" s="59"/>
    </row>
    <row r="22" spans="1:5" ht="15">
      <c r="A22" s="5" t="s">
        <v>1696</v>
      </c>
      <c r="B22" s="5" t="s">
        <v>1697</v>
      </c>
      <c r="C22" s="130">
        <v>182.304</v>
      </c>
      <c r="D22" s="130">
        <v>15.192</v>
      </c>
      <c r="E22" s="59"/>
    </row>
    <row r="23" spans="1:5" ht="15">
      <c r="A23" s="5" t="s">
        <v>1698</v>
      </c>
      <c r="B23" s="5" t="s">
        <v>1699</v>
      </c>
      <c r="C23" s="130">
        <v>172.70400000000001</v>
      </c>
      <c r="D23" s="130">
        <v>15.192</v>
      </c>
      <c r="E23" s="59"/>
    </row>
    <row r="24" spans="1:5" ht="15">
      <c r="A24" s="5" t="s">
        <v>1703</v>
      </c>
      <c r="B24" s="5" t="s">
        <v>1706</v>
      </c>
      <c r="C24" s="130">
        <v>172.70400000000001</v>
      </c>
      <c r="D24" s="130">
        <v>15.192</v>
      </c>
      <c r="E24" s="59"/>
    </row>
    <row r="25" spans="1:5" ht="15">
      <c r="A25" s="208" t="s">
        <v>1705</v>
      </c>
      <c r="B25" s="5" t="s">
        <v>1704</v>
      </c>
      <c r="C25" s="59">
        <v>278.30399999999997</v>
      </c>
      <c r="D25" s="59">
        <v>22.391999999999999</v>
      </c>
      <c r="E25" s="59"/>
    </row>
    <row r="26" spans="1:5" ht="15">
      <c r="A26" s="209" t="s">
        <v>1730</v>
      </c>
      <c r="B26" s="5" t="s">
        <v>1731</v>
      </c>
      <c r="C26" s="130">
        <v>182.304</v>
      </c>
      <c r="D26" s="130">
        <v>15.192</v>
      </c>
      <c r="E26" s="59"/>
    </row>
    <row r="27" spans="1:5" ht="15">
      <c r="A27" s="208" t="s">
        <v>1732</v>
      </c>
      <c r="B27" s="5" t="s">
        <v>1733</v>
      </c>
      <c r="C27" s="130">
        <v>172.70400000000001</v>
      </c>
      <c r="D27" s="130">
        <v>14.391999999999999</v>
      </c>
      <c r="E27" s="59"/>
    </row>
    <row r="28" spans="1:5" ht="15">
      <c r="A28" s="5" t="s">
        <v>1752</v>
      </c>
      <c r="B28" s="5" t="s">
        <v>1753</v>
      </c>
      <c r="C28" s="130">
        <v>172.70400000000001</v>
      </c>
      <c r="D28" s="130">
        <v>14.391999999999999</v>
      </c>
      <c r="E28" s="59"/>
    </row>
    <row r="29" spans="1:5" ht="15">
      <c r="A29" s="223" t="s">
        <v>1843</v>
      </c>
      <c r="B29" s="5" t="s">
        <v>1844</v>
      </c>
      <c r="C29" s="130">
        <v>172.70400000000001</v>
      </c>
      <c r="D29" s="130">
        <v>14.391999999999999</v>
      </c>
      <c r="E29" s="59"/>
    </row>
    <row r="30" spans="1:5" ht="15">
      <c r="A30" s="5" t="s">
        <v>1925</v>
      </c>
      <c r="B30" s="5" t="s">
        <v>1926</v>
      </c>
      <c r="C30" s="130">
        <v>172.70400000000001</v>
      </c>
      <c r="D30" s="130">
        <v>15.192</v>
      </c>
    </row>
    <row r="31" spans="1:5" ht="15">
      <c r="A31" s="5" t="s">
        <v>1927</v>
      </c>
      <c r="B31" s="5" t="s">
        <v>1928</v>
      </c>
      <c r="C31" s="130">
        <v>182.304</v>
      </c>
      <c r="D31" s="130">
        <v>15.192</v>
      </c>
    </row>
    <row r="32" spans="1:5" ht="15">
      <c r="A32" s="5" t="s">
        <v>1929</v>
      </c>
      <c r="B32" s="5" t="s">
        <v>1930</v>
      </c>
      <c r="C32" s="130">
        <v>163.10399999999998</v>
      </c>
      <c r="D32" s="130">
        <v>13.591999999999999</v>
      </c>
    </row>
    <row r="33" spans="1:4" ht="15">
      <c r="A33" s="5" t="s">
        <v>1931</v>
      </c>
      <c r="B33" s="5" t="s">
        <v>1932</v>
      </c>
      <c r="C33" s="130">
        <v>163.10399999999998</v>
      </c>
      <c r="D33" s="130">
        <v>13.591999999999999</v>
      </c>
    </row>
    <row r="34" spans="1:4" ht="15">
      <c r="A34" s="5" t="s">
        <v>1933</v>
      </c>
      <c r="B34" s="5" t="s">
        <v>1934</v>
      </c>
      <c r="C34" s="130">
        <v>172.70400000000001</v>
      </c>
      <c r="D34" s="130">
        <v>17.591999999999999</v>
      </c>
    </row>
    <row r="35" spans="1:4" ht="15">
      <c r="A35" s="5" t="s">
        <v>1935</v>
      </c>
      <c r="B35" s="5" t="s">
        <v>1936</v>
      </c>
      <c r="C35" s="130">
        <v>172.70400000000001</v>
      </c>
      <c r="D35" s="130">
        <v>17.591999999999999</v>
      </c>
    </row>
    <row r="36" spans="1:4" ht="15"/>
    <row r="37" spans="1:4" ht="15"/>
    <row r="38" spans="1:4" ht="15"/>
    <row r="39" spans="1:4" ht="15"/>
    <row r="40" spans="1:4" ht="15"/>
    <row r="41" spans="1:4" ht="15"/>
    <row r="42" spans="1:4" ht="15"/>
    <row r="43" spans="1:4" ht="15"/>
    <row r="44" spans="1:4" ht="15"/>
    <row r="45" spans="1:4" ht="15"/>
    <row r="46" spans="1:4" ht="15"/>
    <row r="47" spans="1:4" ht="15"/>
    <row r="48" spans="1:4" ht="15"/>
    <row r="49" ht="15"/>
    <row r="50" ht="15"/>
    <row r="51" ht="15"/>
  </sheetData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43DE3-84C1-4A61-9B83-33E543FBA959}">
  <dimension ref="A1:D33"/>
  <sheetViews>
    <sheetView topLeftCell="A10" workbookViewId="0">
      <selection activeCell="F12" sqref="F12"/>
    </sheetView>
  </sheetViews>
  <sheetFormatPr defaultRowHeight="15"/>
  <cols>
    <col min="1" max="1" width="26.296875" style="211" bestFit="1" customWidth="1"/>
    <col min="2" max="2" width="19" style="211" bestFit="1" customWidth="1"/>
    <col min="3" max="3" width="9.09765625" style="211" bestFit="1" customWidth="1"/>
    <col min="4" max="4" width="9.69921875" style="211" bestFit="1" customWidth="1"/>
    <col min="5" max="16384" width="8.796875" style="211"/>
  </cols>
  <sheetData>
    <row r="1" spans="1:4" ht="15.75">
      <c r="A1" s="286" t="s">
        <v>384</v>
      </c>
      <c r="B1" s="287" t="s">
        <v>385</v>
      </c>
      <c r="C1" s="287" t="s">
        <v>386</v>
      </c>
      <c r="D1" s="287" t="s">
        <v>387</v>
      </c>
    </row>
    <row r="2" spans="1:4" ht="15.75">
      <c r="A2" s="288" t="s">
        <v>388</v>
      </c>
      <c r="B2" s="288" t="s">
        <v>389</v>
      </c>
      <c r="C2" s="289">
        <v>98</v>
      </c>
      <c r="D2" s="290">
        <f t="shared" ref="D2:D14" si="0">C2/12</f>
        <v>8.1666666666666661</v>
      </c>
    </row>
    <row r="3" spans="1:4" ht="15.75">
      <c r="A3" s="288" t="s">
        <v>390</v>
      </c>
      <c r="B3" s="288" t="s">
        <v>29</v>
      </c>
      <c r="C3" s="289">
        <v>109</v>
      </c>
      <c r="D3" s="290">
        <f t="shared" si="0"/>
        <v>9.0833333333333339</v>
      </c>
    </row>
    <row r="4" spans="1:4" ht="15.75">
      <c r="A4" s="288" t="s">
        <v>391</v>
      </c>
      <c r="B4" s="288" t="s">
        <v>392</v>
      </c>
      <c r="C4" s="289">
        <v>122</v>
      </c>
      <c r="D4" s="290">
        <f t="shared" si="0"/>
        <v>10.166666666666666</v>
      </c>
    </row>
    <row r="5" spans="1:4" ht="15.75">
      <c r="A5" s="288" t="s">
        <v>393</v>
      </c>
      <c r="B5" s="288" t="s">
        <v>394</v>
      </c>
      <c r="C5" s="289">
        <v>184</v>
      </c>
      <c r="D5" s="290">
        <f t="shared" si="0"/>
        <v>15.333333333333334</v>
      </c>
    </row>
    <row r="6" spans="1:4" ht="15.75">
      <c r="A6" s="288" t="s">
        <v>393</v>
      </c>
      <c r="B6" s="288" t="s">
        <v>395</v>
      </c>
      <c r="C6" s="289">
        <v>178</v>
      </c>
      <c r="D6" s="290">
        <f t="shared" si="0"/>
        <v>14.833333333333334</v>
      </c>
    </row>
    <row r="7" spans="1:4" ht="15.75">
      <c r="A7" s="288" t="s">
        <v>396</v>
      </c>
      <c r="B7" s="288" t="s">
        <v>397</v>
      </c>
      <c r="C7" s="289">
        <v>124</v>
      </c>
      <c r="D7" s="290">
        <f t="shared" si="0"/>
        <v>10.333333333333334</v>
      </c>
    </row>
    <row r="8" spans="1:4" ht="15.75">
      <c r="A8" s="288" t="s">
        <v>398</v>
      </c>
      <c r="B8" s="288" t="s">
        <v>399</v>
      </c>
      <c r="C8" s="289">
        <v>148</v>
      </c>
      <c r="D8" s="290">
        <f t="shared" si="0"/>
        <v>12.333333333333334</v>
      </c>
    </row>
    <row r="9" spans="1:4" ht="15.75">
      <c r="A9" s="291" t="s">
        <v>400</v>
      </c>
      <c r="B9" s="291" t="s">
        <v>401</v>
      </c>
      <c r="C9" s="289">
        <v>341</v>
      </c>
      <c r="D9" s="290">
        <f t="shared" si="0"/>
        <v>28.416666666666668</v>
      </c>
    </row>
    <row r="10" spans="1:4" ht="15.75">
      <c r="A10" s="291" t="s">
        <v>400</v>
      </c>
      <c r="B10" s="291" t="s">
        <v>402</v>
      </c>
      <c r="C10" s="289">
        <v>190</v>
      </c>
      <c r="D10" s="290">
        <f t="shared" si="0"/>
        <v>15.833333333333334</v>
      </c>
    </row>
    <row r="11" spans="1:4" ht="15.75">
      <c r="A11" s="291" t="s">
        <v>403</v>
      </c>
      <c r="B11" s="291" t="s">
        <v>404</v>
      </c>
      <c r="C11" s="289">
        <v>178</v>
      </c>
      <c r="D11" s="290">
        <f t="shared" si="0"/>
        <v>14.833333333333334</v>
      </c>
    </row>
    <row r="12" spans="1:4" ht="15.75">
      <c r="A12" s="291" t="s">
        <v>400</v>
      </c>
      <c r="B12" s="291" t="s">
        <v>405</v>
      </c>
      <c r="C12" s="289">
        <v>342</v>
      </c>
      <c r="D12" s="290">
        <f t="shared" si="0"/>
        <v>28.5</v>
      </c>
    </row>
    <row r="13" spans="1:4" ht="15.75">
      <c r="A13" s="291" t="s">
        <v>406</v>
      </c>
      <c r="B13" s="291" t="s">
        <v>407</v>
      </c>
      <c r="C13" s="289">
        <v>440</v>
      </c>
      <c r="D13" s="290">
        <f t="shared" si="0"/>
        <v>36.666666666666664</v>
      </c>
    </row>
    <row r="14" spans="1:4" ht="15.75">
      <c r="A14" s="291" t="s">
        <v>406</v>
      </c>
      <c r="B14" s="291" t="s">
        <v>408</v>
      </c>
      <c r="C14" s="289">
        <v>342</v>
      </c>
      <c r="D14" s="290">
        <f t="shared" si="0"/>
        <v>28.5</v>
      </c>
    </row>
    <row r="15" spans="1:4" ht="15.75">
      <c r="A15" s="291" t="s">
        <v>409</v>
      </c>
      <c r="B15" s="291" t="s">
        <v>410</v>
      </c>
      <c r="C15" s="289">
        <v>88</v>
      </c>
      <c r="D15" s="290">
        <f>C15/6</f>
        <v>14.666666666666666</v>
      </c>
    </row>
    <row r="16" spans="1:4" ht="15.75">
      <c r="A16" s="291" t="s">
        <v>411</v>
      </c>
      <c r="B16" s="291" t="s">
        <v>412</v>
      </c>
      <c r="C16" s="289">
        <v>135</v>
      </c>
      <c r="D16" s="290">
        <f>C16/6</f>
        <v>22.5</v>
      </c>
    </row>
    <row r="17" spans="1:4" ht="15.75">
      <c r="A17" s="291" t="s">
        <v>413</v>
      </c>
      <c r="B17" s="291" t="s">
        <v>414</v>
      </c>
      <c r="C17" s="289">
        <v>279</v>
      </c>
      <c r="D17" s="290">
        <f t="shared" ref="D17:D24" si="1">C17/12</f>
        <v>23.25</v>
      </c>
    </row>
    <row r="18" spans="1:4" ht="15.75">
      <c r="A18" s="291" t="s">
        <v>415</v>
      </c>
      <c r="B18" s="291" t="s">
        <v>416</v>
      </c>
      <c r="C18" s="289">
        <v>168</v>
      </c>
      <c r="D18" s="290">
        <f t="shared" si="1"/>
        <v>14</v>
      </c>
    </row>
    <row r="19" spans="1:4" ht="15.75">
      <c r="A19" s="291" t="s">
        <v>413</v>
      </c>
      <c r="B19" s="291" t="s">
        <v>417</v>
      </c>
      <c r="C19" s="289">
        <v>290</v>
      </c>
      <c r="D19" s="290">
        <f t="shared" si="1"/>
        <v>24.166666666666668</v>
      </c>
    </row>
    <row r="20" spans="1:4" ht="15.75">
      <c r="A20" s="291" t="s">
        <v>1431</v>
      </c>
      <c r="B20" s="291" t="s">
        <v>1432</v>
      </c>
      <c r="C20" s="289">
        <v>96</v>
      </c>
      <c r="D20" s="290">
        <f t="shared" si="1"/>
        <v>8</v>
      </c>
    </row>
    <row r="21" spans="1:4" ht="15.75">
      <c r="A21" s="291" t="s">
        <v>1433</v>
      </c>
      <c r="B21" s="291" t="s">
        <v>1434</v>
      </c>
      <c r="C21" s="289">
        <v>300</v>
      </c>
      <c r="D21" s="290">
        <f t="shared" si="1"/>
        <v>25</v>
      </c>
    </row>
    <row r="22" spans="1:4" ht="15.75">
      <c r="A22" s="291" t="s">
        <v>1579</v>
      </c>
      <c r="B22" s="291" t="s">
        <v>1435</v>
      </c>
      <c r="C22" s="289">
        <v>112</v>
      </c>
      <c r="D22" s="290">
        <f t="shared" si="1"/>
        <v>9.3333333333333339</v>
      </c>
    </row>
    <row r="23" spans="1:4" ht="15.75">
      <c r="A23" s="291" t="s">
        <v>1682</v>
      </c>
      <c r="B23" s="291" t="s">
        <v>1432</v>
      </c>
      <c r="C23" s="289">
        <v>96</v>
      </c>
      <c r="D23" s="290">
        <f t="shared" si="1"/>
        <v>8</v>
      </c>
    </row>
    <row r="24" spans="1:4" ht="15.75">
      <c r="A24" s="291" t="s">
        <v>398</v>
      </c>
      <c r="B24" s="291" t="s">
        <v>1683</v>
      </c>
      <c r="C24" s="289">
        <v>172</v>
      </c>
      <c r="D24" s="290">
        <f t="shared" si="1"/>
        <v>14.333333333333334</v>
      </c>
    </row>
    <row r="25" spans="1:4" ht="15.75">
      <c r="A25" s="256"/>
      <c r="B25" s="256"/>
      <c r="C25" s="257"/>
      <c r="D25" s="258"/>
    </row>
    <row r="26" spans="1:4" ht="15.75">
      <c r="A26" s="256"/>
      <c r="B26" s="256"/>
      <c r="C26" s="257"/>
      <c r="D26" s="258"/>
    </row>
    <row r="27" spans="1:4" ht="15.75">
      <c r="A27" s="256"/>
      <c r="B27" s="256"/>
      <c r="C27" s="257"/>
      <c r="D27" s="258"/>
    </row>
    <row r="28" spans="1:4" ht="15.75">
      <c r="A28" s="256"/>
      <c r="B28" s="256"/>
      <c r="C28" s="257"/>
      <c r="D28" s="258"/>
    </row>
    <row r="29" spans="1:4" ht="15.75">
      <c r="A29" s="256"/>
      <c r="B29" s="256"/>
      <c r="C29" s="257"/>
      <c r="D29" s="258"/>
    </row>
    <row r="30" spans="1:4" ht="15.75">
      <c r="A30" s="256"/>
      <c r="B30" s="256"/>
      <c r="C30" s="257"/>
      <c r="D30" s="258"/>
    </row>
    <row r="31" spans="1:4" ht="15.75">
      <c r="A31" s="256"/>
      <c r="B31" s="256"/>
      <c r="C31" s="257"/>
      <c r="D31" s="258"/>
    </row>
    <row r="32" spans="1:4" ht="15.75">
      <c r="A32" s="256"/>
      <c r="B32" s="256"/>
      <c r="C32" s="257"/>
      <c r="D32" s="258"/>
    </row>
    <row r="33" spans="1:4" ht="15.75">
      <c r="A33" s="256"/>
      <c r="B33" s="256"/>
      <c r="C33" s="257"/>
      <c r="D33" s="258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FE772-499A-4C08-B1B6-60A540CA1CCE}">
  <dimension ref="A1:E9"/>
  <sheetViews>
    <sheetView workbookViewId="0">
      <selection activeCell="E16" sqref="E16"/>
    </sheetView>
  </sheetViews>
  <sheetFormatPr defaultRowHeight="15"/>
  <cols>
    <col min="1" max="1" width="18" bestFit="1" customWidth="1"/>
    <col min="2" max="2" width="14.69921875" bestFit="1" customWidth="1"/>
    <col min="5" max="5" width="10.5" bestFit="1" customWidth="1"/>
  </cols>
  <sheetData>
    <row r="1" spans="1:5">
      <c r="A1" s="293" t="s">
        <v>418</v>
      </c>
      <c r="B1" s="293"/>
      <c r="C1" s="293"/>
      <c r="D1" s="293"/>
      <c r="E1" s="293"/>
    </row>
    <row r="2" spans="1:5">
      <c r="A2" s="293"/>
      <c r="B2" s="293"/>
      <c r="C2" s="293"/>
      <c r="D2" s="293"/>
      <c r="E2" s="293"/>
    </row>
    <row r="3" spans="1:5" ht="15.75" thickBot="1">
      <c r="A3" s="5"/>
      <c r="B3" s="5"/>
      <c r="C3" s="5"/>
      <c r="D3" s="5"/>
      <c r="E3" s="5"/>
    </row>
    <row r="4" spans="1:5">
      <c r="A4" s="60" t="s">
        <v>384</v>
      </c>
      <c r="B4" s="61" t="s">
        <v>371</v>
      </c>
      <c r="C4" s="61" t="s">
        <v>419</v>
      </c>
      <c r="D4" s="61" t="s">
        <v>420</v>
      </c>
      <c r="E4" s="62" t="s">
        <v>421</v>
      </c>
    </row>
    <row r="5" spans="1:5">
      <c r="A5" s="63" t="s">
        <v>422</v>
      </c>
      <c r="B5" s="64" t="s">
        <v>423</v>
      </c>
      <c r="C5" s="64" t="s">
        <v>424</v>
      </c>
      <c r="D5" s="64">
        <v>12</v>
      </c>
      <c r="E5" s="65">
        <v>408</v>
      </c>
    </row>
    <row r="6" spans="1:5">
      <c r="A6" s="63" t="s">
        <v>422</v>
      </c>
      <c r="B6" s="64" t="s">
        <v>425</v>
      </c>
      <c r="C6" s="64" t="s">
        <v>426</v>
      </c>
      <c r="D6" s="64">
        <v>12</v>
      </c>
      <c r="E6" s="66">
        <v>262</v>
      </c>
    </row>
    <row r="7" spans="1:5">
      <c r="A7" s="63" t="s">
        <v>422</v>
      </c>
      <c r="B7" s="64" t="s">
        <v>425</v>
      </c>
      <c r="C7" s="64" t="s">
        <v>424</v>
      </c>
      <c r="D7" s="64">
        <v>12</v>
      </c>
      <c r="E7" s="65">
        <v>504</v>
      </c>
    </row>
    <row r="8" spans="1:5">
      <c r="A8" s="63" t="s">
        <v>422</v>
      </c>
      <c r="B8" s="64" t="s">
        <v>427</v>
      </c>
      <c r="C8" s="64" t="s">
        <v>424</v>
      </c>
      <c r="D8" s="64">
        <v>6</v>
      </c>
      <c r="E8" s="65">
        <v>450</v>
      </c>
    </row>
    <row r="9" spans="1:5" ht="15.75" thickBot="1">
      <c r="A9" s="67" t="s">
        <v>422</v>
      </c>
      <c r="B9" s="68" t="s">
        <v>428</v>
      </c>
      <c r="C9" s="68" t="s">
        <v>424</v>
      </c>
      <c r="D9" s="68">
        <v>6</v>
      </c>
      <c r="E9" s="69">
        <v>1125</v>
      </c>
    </row>
  </sheetData>
  <mergeCells count="1">
    <mergeCell ref="A1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695DE-2376-495C-8A5B-6E575DDFF81A}">
  <dimension ref="A1:C14"/>
  <sheetViews>
    <sheetView workbookViewId="0">
      <selection activeCell="A23" sqref="A23"/>
    </sheetView>
  </sheetViews>
  <sheetFormatPr defaultRowHeight="15"/>
  <cols>
    <col min="1" max="1" width="33.3984375" bestFit="1" customWidth="1"/>
    <col min="3" max="3" width="9.09765625" bestFit="1" customWidth="1"/>
  </cols>
  <sheetData>
    <row r="1" spans="1:3">
      <c r="A1" s="54" t="s">
        <v>429</v>
      </c>
      <c r="B1" s="55"/>
      <c r="C1" s="56" t="s">
        <v>421</v>
      </c>
    </row>
    <row r="2" spans="1:3">
      <c r="A2" s="57"/>
      <c r="B2" s="5"/>
      <c r="C2" s="58"/>
    </row>
    <row r="3" spans="1:3">
      <c r="A3" s="57" t="s">
        <v>430</v>
      </c>
      <c r="B3" s="5"/>
      <c r="C3" s="58">
        <v>100</v>
      </c>
    </row>
    <row r="4" spans="1:3">
      <c r="A4" s="57" t="s">
        <v>431</v>
      </c>
      <c r="B4" s="5"/>
      <c r="C4" s="58">
        <v>160</v>
      </c>
    </row>
    <row r="5" spans="1:3">
      <c r="A5" s="57" t="s">
        <v>432</v>
      </c>
      <c r="B5" s="5"/>
      <c r="C5" s="58">
        <v>75</v>
      </c>
    </row>
    <row r="6" spans="1:3">
      <c r="A6" s="57" t="s">
        <v>433</v>
      </c>
      <c r="B6" s="5"/>
      <c r="C6" s="58">
        <v>75</v>
      </c>
    </row>
    <row r="7" spans="1:3">
      <c r="A7" s="57" t="s">
        <v>434</v>
      </c>
      <c r="B7" s="5"/>
      <c r="C7" s="58">
        <v>75</v>
      </c>
    </row>
    <row r="8" spans="1:3">
      <c r="A8" s="57" t="s">
        <v>435</v>
      </c>
      <c r="B8" s="5"/>
      <c r="C8" s="58">
        <v>75</v>
      </c>
    </row>
    <row r="9" spans="1:3">
      <c r="A9" s="57" t="s">
        <v>436</v>
      </c>
      <c r="B9" s="5"/>
      <c r="C9" s="58">
        <v>75</v>
      </c>
    </row>
    <row r="10" spans="1:3">
      <c r="A10" s="57" t="s">
        <v>437</v>
      </c>
      <c r="B10" s="5"/>
      <c r="C10" s="58">
        <v>75</v>
      </c>
    </row>
    <row r="11" spans="1:3">
      <c r="A11" s="57" t="s">
        <v>438</v>
      </c>
      <c r="B11" s="5"/>
      <c r="C11" s="58">
        <v>160</v>
      </c>
    </row>
    <row r="12" spans="1:3">
      <c r="A12" s="57" t="s">
        <v>439</v>
      </c>
      <c r="B12" s="5"/>
      <c r="C12" s="58">
        <v>100</v>
      </c>
    </row>
    <row r="13" spans="1:3">
      <c r="A13" s="57" t="s">
        <v>440</v>
      </c>
      <c r="B13" s="5"/>
      <c r="C13" s="58">
        <v>160</v>
      </c>
    </row>
    <row r="14" spans="1:3">
      <c r="A14" s="57" t="s">
        <v>441</v>
      </c>
      <c r="B14" s="5"/>
      <c r="C14" s="58">
        <v>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94"/>
  <sheetViews>
    <sheetView workbookViewId="0">
      <selection activeCell="K8" sqref="K8"/>
    </sheetView>
  </sheetViews>
  <sheetFormatPr defaultColWidth="6.59765625" defaultRowHeight="14.25"/>
  <cols>
    <col min="1" max="1" width="48.59765625" style="15" customWidth="1"/>
    <col min="2" max="2" width="13.796875" style="14" customWidth="1"/>
    <col min="3" max="3" width="8.5" style="14" customWidth="1"/>
    <col min="4" max="4" width="11.796875" style="14" customWidth="1"/>
    <col min="5" max="5" width="10.69921875" style="34" bestFit="1" customWidth="1"/>
    <col min="6" max="16384" width="6.59765625" style="15"/>
  </cols>
  <sheetData>
    <row r="1" spans="1:6" s="13" customFormat="1" ht="15">
      <c r="A1" s="96" t="s">
        <v>1</v>
      </c>
      <c r="B1" s="97" t="s">
        <v>442</v>
      </c>
      <c r="C1" s="98" t="s">
        <v>2</v>
      </c>
      <c r="D1" s="98" t="s">
        <v>5</v>
      </c>
      <c r="E1" s="99" t="s">
        <v>443</v>
      </c>
      <c r="F1" s="6"/>
    </row>
    <row r="2" spans="1:6" s="13" customFormat="1" ht="15.75">
      <c r="A2" s="100" t="s">
        <v>444</v>
      </c>
      <c r="B2" s="101"/>
      <c r="C2" s="101"/>
      <c r="D2" s="101"/>
      <c r="E2" s="102"/>
    </row>
    <row r="3" spans="1:6" s="13" customFormat="1" ht="15"/>
    <row r="4" spans="1:6" s="13" customFormat="1" ht="31.5">
      <c r="A4" s="89" t="s">
        <v>445</v>
      </c>
      <c r="B4" s="101" t="s">
        <v>298</v>
      </c>
      <c r="C4" s="101">
        <v>2007</v>
      </c>
      <c r="D4" s="101" t="s">
        <v>446</v>
      </c>
      <c r="E4" s="103">
        <v>41.399847091575857</v>
      </c>
      <c r="F4" s="104" t="s">
        <v>308</v>
      </c>
    </row>
    <row r="5" spans="1:6" s="13" customFormat="1" ht="31.5">
      <c r="A5" s="89" t="s">
        <v>447</v>
      </c>
      <c r="B5" s="101" t="s">
        <v>448</v>
      </c>
      <c r="C5" s="101">
        <v>2008</v>
      </c>
      <c r="D5" s="101" t="s">
        <v>446</v>
      </c>
      <c r="E5" s="103">
        <v>34.749847091575859</v>
      </c>
      <c r="F5" s="104" t="s">
        <v>308</v>
      </c>
    </row>
    <row r="6" spans="1:6" s="13" customFormat="1" ht="31.5">
      <c r="A6" s="89" t="s">
        <v>449</v>
      </c>
      <c r="B6" s="101" t="s">
        <v>450</v>
      </c>
      <c r="C6" s="101" t="s">
        <v>27</v>
      </c>
      <c r="D6" s="101" t="s">
        <v>446</v>
      </c>
      <c r="E6" s="103">
        <v>41.399847091575857</v>
      </c>
      <c r="F6" s="104" t="s">
        <v>308</v>
      </c>
    </row>
    <row r="7" spans="1:6" s="13" customFormat="1" ht="31.5">
      <c r="A7" s="89" t="s">
        <v>451</v>
      </c>
      <c r="B7" s="101" t="s">
        <v>22</v>
      </c>
      <c r="C7" s="101">
        <v>2007</v>
      </c>
      <c r="D7" s="101" t="s">
        <v>452</v>
      </c>
      <c r="E7" s="103">
        <v>65.304431874832915</v>
      </c>
      <c r="F7" s="104" t="s">
        <v>308</v>
      </c>
    </row>
    <row r="8" spans="1:6" s="13" customFormat="1" ht="31.5">
      <c r="A8" s="89" t="s">
        <v>453</v>
      </c>
      <c r="B8" s="101" t="s">
        <v>11</v>
      </c>
      <c r="C8" s="101">
        <v>2007</v>
      </c>
      <c r="D8" s="101" t="s">
        <v>452</v>
      </c>
      <c r="E8" s="103">
        <v>74.804431874832915</v>
      </c>
      <c r="F8" s="104" t="s">
        <v>308</v>
      </c>
    </row>
    <row r="9" spans="1:6" s="13" customFormat="1" ht="31.5">
      <c r="A9" s="89" t="s">
        <v>454</v>
      </c>
      <c r="B9" s="105" t="s">
        <v>11</v>
      </c>
      <c r="C9" s="101">
        <v>2007</v>
      </c>
      <c r="D9" s="101" t="s">
        <v>446</v>
      </c>
      <c r="E9" s="103">
        <v>41.399847091575857</v>
      </c>
      <c r="F9" s="104" t="s">
        <v>308</v>
      </c>
    </row>
    <row r="10" spans="1:6" s="13" customFormat="1" ht="15.75">
      <c r="A10" s="89"/>
      <c r="B10" s="101"/>
      <c r="C10" s="101"/>
      <c r="D10" s="101"/>
      <c r="E10" s="103"/>
      <c r="F10" s="106"/>
    </row>
    <row r="11" spans="1:6" s="13" customFormat="1" ht="15.75">
      <c r="A11" s="100" t="s">
        <v>455</v>
      </c>
      <c r="B11" s="101"/>
      <c r="C11" s="101"/>
      <c r="D11" s="101"/>
      <c r="E11" s="103"/>
      <c r="F11" s="106"/>
    </row>
    <row r="12" spans="1:6" s="13" customFormat="1" ht="15.75">
      <c r="A12" s="107" t="s">
        <v>456</v>
      </c>
      <c r="B12" s="105" t="s">
        <v>457</v>
      </c>
      <c r="C12" s="105">
        <v>2011</v>
      </c>
      <c r="D12" s="105" t="s">
        <v>446</v>
      </c>
      <c r="E12" s="108">
        <v>155.59</v>
      </c>
      <c r="F12" s="104">
        <v>59642</v>
      </c>
    </row>
    <row r="13" spans="1:6" s="13" customFormat="1" ht="15.75">
      <c r="A13" s="107" t="s">
        <v>456</v>
      </c>
      <c r="B13" s="105" t="s">
        <v>457</v>
      </c>
      <c r="C13" s="105">
        <v>2011</v>
      </c>
      <c r="D13" s="105" t="s">
        <v>458</v>
      </c>
      <c r="E13" s="108">
        <v>326.58999999999997</v>
      </c>
      <c r="F13" s="104">
        <v>59642</v>
      </c>
    </row>
    <row r="14" spans="1:6" s="13" customFormat="1" ht="15.75">
      <c r="A14" s="107" t="s">
        <v>456</v>
      </c>
      <c r="B14" s="105" t="s">
        <v>457</v>
      </c>
      <c r="C14" s="105">
        <v>2011</v>
      </c>
      <c r="D14" s="105" t="s">
        <v>342</v>
      </c>
      <c r="E14" s="108">
        <v>640.09</v>
      </c>
      <c r="F14" s="104">
        <v>59642</v>
      </c>
    </row>
    <row r="15" spans="1:6" s="13" customFormat="1" ht="15.75">
      <c r="A15" s="107" t="s">
        <v>456</v>
      </c>
      <c r="B15" s="105" t="s">
        <v>457</v>
      </c>
      <c r="C15" s="105">
        <v>2011</v>
      </c>
      <c r="D15" s="105" t="s">
        <v>459</v>
      </c>
      <c r="E15" s="108">
        <v>1267.0899999999999</v>
      </c>
      <c r="F15" s="104">
        <v>59642</v>
      </c>
    </row>
    <row r="16" spans="1:6" s="13" customFormat="1" ht="15.75">
      <c r="A16" s="107" t="s">
        <v>456</v>
      </c>
      <c r="B16" s="105" t="s">
        <v>457</v>
      </c>
      <c r="C16" s="105">
        <v>2012</v>
      </c>
      <c r="D16" s="105" t="s">
        <v>446</v>
      </c>
      <c r="E16" s="108">
        <v>155.59</v>
      </c>
      <c r="F16" s="104">
        <v>59642</v>
      </c>
    </row>
    <row r="17" spans="1:6" s="13" customFormat="1" ht="15.75">
      <c r="A17" s="107" t="s">
        <v>456</v>
      </c>
      <c r="B17" s="105" t="s">
        <v>457</v>
      </c>
      <c r="C17" s="105">
        <v>2012</v>
      </c>
      <c r="D17" s="105" t="s">
        <v>458</v>
      </c>
      <c r="E17" s="108">
        <v>326.58999999999997</v>
      </c>
      <c r="F17" s="104">
        <v>59642</v>
      </c>
    </row>
    <row r="18" spans="1:6" s="13" customFormat="1" ht="15.75">
      <c r="A18" s="107" t="s">
        <v>456</v>
      </c>
      <c r="B18" s="105" t="s">
        <v>457</v>
      </c>
      <c r="C18" s="105">
        <v>2012</v>
      </c>
      <c r="D18" s="105" t="s">
        <v>342</v>
      </c>
      <c r="E18" s="108">
        <v>640.09</v>
      </c>
      <c r="F18" s="104">
        <v>59642</v>
      </c>
    </row>
    <row r="19" spans="1:6" s="13" customFormat="1" ht="15.75">
      <c r="A19" s="107" t="s">
        <v>456</v>
      </c>
      <c r="B19" s="105" t="s">
        <v>457</v>
      </c>
      <c r="C19" s="105">
        <v>2012</v>
      </c>
      <c r="D19" s="105" t="s">
        <v>459</v>
      </c>
      <c r="E19" s="108">
        <v>1267.0899999999999</v>
      </c>
      <c r="F19" s="104">
        <v>59642</v>
      </c>
    </row>
    <row r="20" spans="1:6" s="13" customFormat="1" ht="15.75">
      <c r="A20" s="89" t="s">
        <v>460</v>
      </c>
      <c r="B20" s="101" t="s">
        <v>457</v>
      </c>
      <c r="C20" s="101">
        <v>2009</v>
      </c>
      <c r="D20" s="101" t="s">
        <v>458</v>
      </c>
      <c r="E20" s="103">
        <v>326.3046941831517</v>
      </c>
      <c r="F20" s="106">
        <v>59642</v>
      </c>
    </row>
    <row r="21" spans="1:6" s="13" customFormat="1" ht="15.75">
      <c r="A21" s="89" t="s">
        <v>461</v>
      </c>
      <c r="B21" s="101" t="s">
        <v>457</v>
      </c>
      <c r="C21" s="101">
        <v>2009</v>
      </c>
      <c r="D21" s="101" t="s">
        <v>342</v>
      </c>
      <c r="E21" s="103">
        <v>639.51938836630347</v>
      </c>
      <c r="F21" s="106">
        <v>59642</v>
      </c>
    </row>
    <row r="22" spans="1:6" s="13" customFormat="1" ht="15.75">
      <c r="A22" s="89" t="s">
        <v>462</v>
      </c>
      <c r="B22" s="101" t="s">
        <v>457</v>
      </c>
      <c r="C22" s="101">
        <v>2009</v>
      </c>
      <c r="D22" s="101" t="s">
        <v>459</v>
      </c>
      <c r="E22" s="103">
        <v>1265.9487767326068</v>
      </c>
      <c r="F22" s="106">
        <v>59642</v>
      </c>
    </row>
    <row r="23" spans="1:6" s="13" customFormat="1" ht="15.75">
      <c r="A23" s="89" t="s">
        <v>463</v>
      </c>
      <c r="B23" s="101" t="s">
        <v>457</v>
      </c>
      <c r="C23" s="101">
        <v>2003</v>
      </c>
      <c r="D23" s="101" t="s">
        <v>315</v>
      </c>
      <c r="E23" s="103">
        <v>93.697347091575864</v>
      </c>
      <c r="F23" s="106">
        <v>59642</v>
      </c>
    </row>
    <row r="24" spans="1:6" s="13" customFormat="1" ht="15.75">
      <c r="A24" s="89" t="s">
        <v>464</v>
      </c>
      <c r="B24" s="101" t="s">
        <v>457</v>
      </c>
      <c r="C24" s="101">
        <v>2003</v>
      </c>
      <c r="D24" s="101" t="s">
        <v>458</v>
      </c>
      <c r="E24" s="103">
        <v>183.80469418315172</v>
      </c>
      <c r="F24" s="106">
        <v>59642</v>
      </c>
    </row>
    <row r="25" spans="1:6" s="13" customFormat="1" ht="15.75">
      <c r="A25" s="89" t="s">
        <v>465</v>
      </c>
      <c r="B25" s="101" t="s">
        <v>457</v>
      </c>
      <c r="C25" s="101">
        <v>2003</v>
      </c>
      <c r="D25" s="101" t="s">
        <v>342</v>
      </c>
      <c r="E25" s="103">
        <v>354.51938836630342</v>
      </c>
      <c r="F25" s="106">
        <v>59642</v>
      </c>
    </row>
    <row r="26" spans="1:6" s="13" customFormat="1" ht="15.75">
      <c r="A26" s="89" t="s">
        <v>466</v>
      </c>
      <c r="B26" s="101" t="s">
        <v>457</v>
      </c>
      <c r="C26" s="101">
        <v>2003</v>
      </c>
      <c r="D26" s="101" t="s">
        <v>459</v>
      </c>
      <c r="E26" s="103">
        <v>676.94877673260692</v>
      </c>
      <c r="F26" s="106">
        <v>59642</v>
      </c>
    </row>
    <row r="27" spans="1:6" s="13" customFormat="1" ht="15.75">
      <c r="A27" s="89" t="s">
        <v>467</v>
      </c>
      <c r="B27" s="101" t="s">
        <v>457</v>
      </c>
      <c r="C27" s="101">
        <v>2004</v>
      </c>
      <c r="D27" s="101" t="s">
        <v>315</v>
      </c>
      <c r="E27" s="103">
        <v>103.19734709157586</v>
      </c>
      <c r="F27" s="106">
        <v>59642</v>
      </c>
    </row>
    <row r="28" spans="1:6" s="13" customFormat="1" ht="15.75">
      <c r="A28" s="89" t="s">
        <v>468</v>
      </c>
      <c r="B28" s="101" t="s">
        <v>457</v>
      </c>
      <c r="C28" s="101">
        <v>2004</v>
      </c>
      <c r="D28" s="101" t="s">
        <v>307</v>
      </c>
      <c r="E28" s="103">
        <v>103.19734709157586</v>
      </c>
      <c r="F28" s="106">
        <v>59642</v>
      </c>
    </row>
    <row r="29" spans="1:6" s="13" customFormat="1" ht="15.75">
      <c r="A29" s="89" t="s">
        <v>469</v>
      </c>
      <c r="B29" s="101" t="s">
        <v>457</v>
      </c>
      <c r="C29" s="101">
        <v>2004</v>
      </c>
      <c r="D29" s="101" t="s">
        <v>344</v>
      </c>
      <c r="E29" s="103">
        <v>207.55469418315172</v>
      </c>
      <c r="F29" s="106">
        <v>59642</v>
      </c>
    </row>
    <row r="30" spans="1:6" s="13" customFormat="1" ht="15.75">
      <c r="A30" s="89" t="s">
        <v>470</v>
      </c>
      <c r="B30" s="101" t="s">
        <v>457</v>
      </c>
      <c r="C30" s="101">
        <v>2004</v>
      </c>
      <c r="D30" s="101" t="s">
        <v>342</v>
      </c>
      <c r="E30" s="103">
        <v>402.01938836630342</v>
      </c>
      <c r="F30" s="106">
        <v>59642</v>
      </c>
    </row>
    <row r="31" spans="1:6" s="13" customFormat="1" ht="15.75">
      <c r="A31" s="89" t="s">
        <v>471</v>
      </c>
      <c r="B31" s="101" t="s">
        <v>457</v>
      </c>
      <c r="C31" s="101">
        <v>2004</v>
      </c>
      <c r="D31" s="101" t="s">
        <v>459</v>
      </c>
      <c r="E31" s="103">
        <v>790.94877673260692</v>
      </c>
      <c r="F31" s="106">
        <v>59642</v>
      </c>
    </row>
    <row r="32" spans="1:6" s="13" customFormat="1" ht="15.75">
      <c r="A32" s="89" t="s">
        <v>472</v>
      </c>
      <c r="B32" s="101" t="s">
        <v>457</v>
      </c>
      <c r="C32" s="101">
        <v>2005</v>
      </c>
      <c r="D32" s="101" t="s">
        <v>315</v>
      </c>
      <c r="E32" s="103">
        <v>103.19734709157586</v>
      </c>
      <c r="F32" s="106">
        <v>59642</v>
      </c>
    </row>
    <row r="33" spans="1:6" s="13" customFormat="1" ht="15.75">
      <c r="A33" s="89" t="s">
        <v>473</v>
      </c>
      <c r="B33" s="101" t="s">
        <v>457</v>
      </c>
      <c r="C33" s="101">
        <v>2005</v>
      </c>
      <c r="D33" s="101" t="s">
        <v>458</v>
      </c>
      <c r="E33" s="103">
        <v>207.55469418315172</v>
      </c>
      <c r="F33" s="106">
        <v>59642</v>
      </c>
    </row>
    <row r="34" spans="1:6" s="13" customFormat="1" ht="15.75">
      <c r="A34" s="89" t="s">
        <v>474</v>
      </c>
      <c r="B34" s="101" t="s">
        <v>457</v>
      </c>
      <c r="C34" s="101">
        <v>2005</v>
      </c>
      <c r="D34" s="101" t="s">
        <v>342</v>
      </c>
      <c r="E34" s="103">
        <v>402.01938836630342</v>
      </c>
      <c r="F34" s="106">
        <v>59642</v>
      </c>
    </row>
    <row r="35" spans="1:6" s="13" customFormat="1" ht="15.75">
      <c r="A35" s="89" t="s">
        <v>475</v>
      </c>
      <c r="B35" s="101" t="s">
        <v>457</v>
      </c>
      <c r="C35" s="101">
        <v>2005</v>
      </c>
      <c r="D35" s="101" t="s">
        <v>459</v>
      </c>
      <c r="E35" s="103">
        <v>790.94877673260692</v>
      </c>
      <c r="F35" s="106">
        <v>59642</v>
      </c>
    </row>
    <row r="36" spans="1:6" s="13" customFormat="1" ht="15.75">
      <c r="A36" s="89" t="s">
        <v>476</v>
      </c>
      <c r="B36" s="101" t="s">
        <v>457</v>
      </c>
      <c r="C36" s="101">
        <v>2006</v>
      </c>
      <c r="D36" s="101" t="s">
        <v>315</v>
      </c>
      <c r="E36" s="103">
        <v>103.19734709157586</v>
      </c>
      <c r="F36" s="106">
        <v>59642</v>
      </c>
    </row>
    <row r="37" spans="1:6" s="13" customFormat="1" ht="15.75">
      <c r="A37" s="89" t="s">
        <v>477</v>
      </c>
      <c r="B37" s="101" t="s">
        <v>457</v>
      </c>
      <c r="C37" s="101">
        <v>2006</v>
      </c>
      <c r="D37" s="101" t="s">
        <v>458</v>
      </c>
      <c r="E37" s="103">
        <v>207.55469418315172</v>
      </c>
      <c r="F37" s="106">
        <v>59642</v>
      </c>
    </row>
    <row r="38" spans="1:6" s="13" customFormat="1" ht="15.75">
      <c r="A38" s="89" t="s">
        <v>478</v>
      </c>
      <c r="B38" s="101" t="s">
        <v>457</v>
      </c>
      <c r="C38" s="101">
        <v>2006</v>
      </c>
      <c r="D38" s="101" t="s">
        <v>342</v>
      </c>
      <c r="E38" s="103">
        <v>402.01938836630342</v>
      </c>
      <c r="F38" s="106">
        <v>59642</v>
      </c>
    </row>
    <row r="39" spans="1:6" s="13" customFormat="1" ht="15.75">
      <c r="A39" s="89" t="s">
        <v>479</v>
      </c>
      <c r="B39" s="101" t="s">
        <v>457</v>
      </c>
      <c r="C39" s="101">
        <v>2006</v>
      </c>
      <c r="D39" s="101" t="s">
        <v>459</v>
      </c>
      <c r="E39" s="103">
        <v>790.94877673260692</v>
      </c>
      <c r="F39" s="106">
        <v>59642</v>
      </c>
    </row>
    <row r="40" spans="1:6" s="13" customFormat="1" ht="15.75">
      <c r="A40" s="89" t="s">
        <v>480</v>
      </c>
      <c r="B40" s="101" t="s">
        <v>457</v>
      </c>
      <c r="C40" s="101">
        <v>2007</v>
      </c>
      <c r="D40" s="101" t="s">
        <v>307</v>
      </c>
      <c r="E40" s="103">
        <v>131.69734709157586</v>
      </c>
      <c r="F40" s="106">
        <v>59642</v>
      </c>
    </row>
    <row r="41" spans="1:6" s="13" customFormat="1" ht="15.75">
      <c r="A41" s="89" t="s">
        <v>481</v>
      </c>
      <c r="B41" s="101" t="s">
        <v>457</v>
      </c>
      <c r="C41" s="101">
        <v>2007</v>
      </c>
      <c r="D41" s="101" t="s">
        <v>458</v>
      </c>
      <c r="E41" s="103">
        <v>269.3046941831517</v>
      </c>
      <c r="F41" s="106">
        <v>59642</v>
      </c>
    </row>
    <row r="42" spans="1:6" s="13" customFormat="1" ht="15.75">
      <c r="A42" s="89" t="s">
        <v>482</v>
      </c>
      <c r="B42" s="101" t="s">
        <v>457</v>
      </c>
      <c r="C42" s="101">
        <v>2007</v>
      </c>
      <c r="D42" s="101" t="s">
        <v>342</v>
      </c>
      <c r="E42" s="103">
        <v>525.51938836630347</v>
      </c>
      <c r="F42" s="106">
        <v>59642</v>
      </c>
    </row>
    <row r="43" spans="1:6" s="13" customFormat="1" ht="15.75">
      <c r="A43" s="89" t="s">
        <v>483</v>
      </c>
      <c r="B43" s="101" t="s">
        <v>457</v>
      </c>
      <c r="C43" s="101">
        <v>2008</v>
      </c>
      <c r="D43" s="101" t="s">
        <v>484</v>
      </c>
      <c r="E43" s="103">
        <v>131.69734709157586</v>
      </c>
      <c r="F43" s="106">
        <v>59642</v>
      </c>
    </row>
    <row r="44" spans="1:6" s="13" customFormat="1" ht="15.75">
      <c r="A44" s="89" t="s">
        <v>485</v>
      </c>
      <c r="B44" s="101" t="s">
        <v>457</v>
      </c>
      <c r="C44" s="101">
        <v>2008</v>
      </c>
      <c r="D44" s="101" t="s">
        <v>458</v>
      </c>
      <c r="E44" s="103">
        <v>269.3046941831517</v>
      </c>
      <c r="F44" s="106">
        <v>59642</v>
      </c>
    </row>
    <row r="45" spans="1:6" s="13" customFormat="1" ht="15.75">
      <c r="A45" s="89" t="s">
        <v>486</v>
      </c>
      <c r="B45" s="101" t="s">
        <v>457</v>
      </c>
      <c r="C45" s="101">
        <v>2008</v>
      </c>
      <c r="D45" s="101" t="s">
        <v>342</v>
      </c>
      <c r="E45" s="103">
        <v>525.51938836630347</v>
      </c>
      <c r="F45" s="106">
        <v>59642</v>
      </c>
    </row>
    <row r="46" spans="1:6" s="13" customFormat="1" ht="15.75">
      <c r="A46" s="89" t="s">
        <v>487</v>
      </c>
      <c r="B46" s="101" t="s">
        <v>457</v>
      </c>
      <c r="C46" s="101">
        <v>2008</v>
      </c>
      <c r="D46" s="101" t="s">
        <v>459</v>
      </c>
      <c r="E46" s="103">
        <v>1037.9487767326068</v>
      </c>
      <c r="F46" s="106">
        <v>59642</v>
      </c>
    </row>
    <row r="47" spans="1:6" s="13" customFormat="1" ht="15.75">
      <c r="A47" s="89" t="s">
        <v>488</v>
      </c>
      <c r="B47" s="101" t="s">
        <v>457</v>
      </c>
      <c r="C47" s="101">
        <v>2009</v>
      </c>
      <c r="D47" s="101" t="s">
        <v>446</v>
      </c>
      <c r="E47" s="103">
        <v>155.44734709157586</v>
      </c>
      <c r="F47" s="106">
        <v>59642</v>
      </c>
    </row>
    <row r="48" spans="1:6" s="13" customFormat="1" ht="15.75">
      <c r="A48" s="89" t="s">
        <v>489</v>
      </c>
      <c r="B48" s="101" t="s">
        <v>457</v>
      </c>
      <c r="C48" s="101">
        <v>2007</v>
      </c>
      <c r="D48" s="101" t="s">
        <v>459</v>
      </c>
      <c r="E48" s="103">
        <v>1037.9487767326068</v>
      </c>
      <c r="F48" s="106">
        <v>59642</v>
      </c>
    </row>
    <row r="49" spans="1:6" s="13" customFormat="1" ht="15.75">
      <c r="A49" s="89" t="s">
        <v>490</v>
      </c>
      <c r="B49" s="101" t="s">
        <v>457</v>
      </c>
      <c r="C49" s="101">
        <v>2010</v>
      </c>
      <c r="D49" s="101" t="s">
        <v>458</v>
      </c>
      <c r="E49" s="103">
        <v>326.3046941831517</v>
      </c>
      <c r="F49" s="106">
        <v>59642</v>
      </c>
    </row>
    <row r="50" spans="1:6" s="13" customFormat="1" ht="15.75">
      <c r="A50" s="89" t="s">
        <v>491</v>
      </c>
      <c r="B50" s="101" t="s">
        <v>457</v>
      </c>
      <c r="C50" s="101">
        <v>2010</v>
      </c>
      <c r="D50" s="101" t="s">
        <v>315</v>
      </c>
      <c r="E50" s="103">
        <v>155.44734709157586</v>
      </c>
      <c r="F50" s="106">
        <v>59642</v>
      </c>
    </row>
    <row r="51" spans="1:6" s="13" customFormat="1" ht="15.75">
      <c r="A51" s="89" t="s">
        <v>492</v>
      </c>
      <c r="B51" s="101" t="s">
        <v>457</v>
      </c>
      <c r="C51" s="101">
        <v>2011</v>
      </c>
      <c r="D51" s="101" t="s">
        <v>315</v>
      </c>
      <c r="E51" s="103">
        <v>155.44734709157586</v>
      </c>
      <c r="F51" s="106" t="s">
        <v>308</v>
      </c>
    </row>
    <row r="52" spans="1:6" s="13" customFormat="1" ht="15.75">
      <c r="A52" s="107" t="s">
        <v>493</v>
      </c>
      <c r="B52" s="105" t="s">
        <v>457</v>
      </c>
      <c r="C52" s="105">
        <v>2011</v>
      </c>
      <c r="D52" s="105" t="s">
        <v>446</v>
      </c>
      <c r="E52" s="108">
        <v>71.847347091575855</v>
      </c>
      <c r="F52" s="104">
        <v>88762</v>
      </c>
    </row>
    <row r="53" spans="1:6" s="13" customFormat="1" ht="15.75">
      <c r="A53" s="107" t="s">
        <v>493</v>
      </c>
      <c r="B53" s="105" t="s">
        <v>457</v>
      </c>
      <c r="C53" s="105">
        <v>2012</v>
      </c>
      <c r="D53" s="105" t="s">
        <v>446</v>
      </c>
      <c r="E53" s="108">
        <v>77.55</v>
      </c>
      <c r="F53" s="104">
        <v>88762</v>
      </c>
    </row>
    <row r="54" spans="1:6" s="13" customFormat="1" ht="15.75">
      <c r="A54" s="89" t="s">
        <v>494</v>
      </c>
      <c r="B54" s="101" t="s">
        <v>457</v>
      </c>
      <c r="C54" s="101">
        <v>2009</v>
      </c>
      <c r="D54" s="101" t="s">
        <v>315</v>
      </c>
      <c r="E54" s="103">
        <v>74.697347091575864</v>
      </c>
      <c r="F54" s="106">
        <v>59642</v>
      </c>
    </row>
    <row r="55" spans="1:6" s="13" customFormat="1" ht="15.75">
      <c r="A55" s="89" t="s">
        <v>495</v>
      </c>
      <c r="B55" s="101" t="s">
        <v>457</v>
      </c>
      <c r="C55" s="101">
        <v>2010</v>
      </c>
      <c r="D55" s="101" t="s">
        <v>315</v>
      </c>
      <c r="E55" s="103">
        <v>71.847347091575855</v>
      </c>
      <c r="F55" s="106">
        <v>59642</v>
      </c>
    </row>
    <row r="56" spans="1:6" s="13" customFormat="1" ht="15.75">
      <c r="A56" s="106" t="s">
        <v>456</v>
      </c>
      <c r="B56" s="101" t="s">
        <v>457</v>
      </c>
      <c r="C56" s="101">
        <v>2013</v>
      </c>
      <c r="D56" s="101" t="s">
        <v>446</v>
      </c>
      <c r="E56" s="103">
        <v>155.45000000000002</v>
      </c>
      <c r="F56" s="106">
        <v>59642</v>
      </c>
    </row>
    <row r="57" spans="1:6" s="13" customFormat="1" ht="15.75">
      <c r="A57" s="106" t="s">
        <v>456</v>
      </c>
      <c r="B57" s="101" t="s">
        <v>457</v>
      </c>
      <c r="C57" s="101">
        <v>2013</v>
      </c>
      <c r="D57" s="101" t="s">
        <v>458</v>
      </c>
      <c r="E57" s="103">
        <v>326.29999999999995</v>
      </c>
      <c r="F57" s="106">
        <v>59642</v>
      </c>
    </row>
    <row r="58" spans="1:6" s="13" customFormat="1" ht="15.75">
      <c r="A58" s="106" t="s">
        <v>456</v>
      </c>
      <c r="B58" s="101" t="s">
        <v>457</v>
      </c>
      <c r="C58" s="101">
        <v>2013</v>
      </c>
      <c r="D58" s="101" t="s">
        <v>342</v>
      </c>
      <c r="E58" s="103">
        <v>639.52</v>
      </c>
      <c r="F58" s="106">
        <v>59642</v>
      </c>
    </row>
    <row r="59" spans="1:6" s="13" customFormat="1" ht="15.75">
      <c r="A59" s="106" t="s">
        <v>456</v>
      </c>
      <c r="B59" s="101" t="s">
        <v>457</v>
      </c>
      <c r="C59" s="101">
        <v>2013</v>
      </c>
      <c r="D59" s="101" t="s">
        <v>459</v>
      </c>
      <c r="E59" s="103">
        <v>1265.9499999999998</v>
      </c>
      <c r="F59" s="106">
        <v>59642</v>
      </c>
    </row>
    <row r="60" spans="1:6" s="13" customFormat="1" ht="15.75">
      <c r="A60" s="106" t="s">
        <v>496</v>
      </c>
      <c r="B60" s="101" t="s">
        <v>457</v>
      </c>
      <c r="C60" s="101">
        <v>2013</v>
      </c>
      <c r="D60" s="101" t="s">
        <v>315</v>
      </c>
      <c r="E60" s="103">
        <v>896.95</v>
      </c>
      <c r="F60" s="106">
        <v>59642</v>
      </c>
    </row>
    <row r="61" spans="1:6" s="13" customFormat="1" ht="15.75">
      <c r="A61" s="106" t="s">
        <v>493</v>
      </c>
      <c r="B61" s="101" t="s">
        <v>457</v>
      </c>
      <c r="C61" s="101">
        <v>2013</v>
      </c>
      <c r="D61" s="101" t="s">
        <v>446</v>
      </c>
      <c r="E61" s="103">
        <v>77.55</v>
      </c>
      <c r="F61" s="106">
        <v>88762</v>
      </c>
    </row>
    <row r="62" spans="1:6" s="13" customFormat="1" ht="15.75">
      <c r="A62" s="109"/>
      <c r="B62" s="101"/>
      <c r="C62" s="109"/>
      <c r="D62" s="109"/>
      <c r="E62" s="109"/>
      <c r="F62" s="106"/>
    </row>
    <row r="63" spans="1:6" s="13" customFormat="1" ht="15.75">
      <c r="A63" s="100" t="s">
        <v>497</v>
      </c>
      <c r="B63" s="101"/>
      <c r="C63" s="101"/>
      <c r="D63" s="101"/>
      <c r="E63" s="103"/>
      <c r="F63" s="106"/>
    </row>
    <row r="64" spans="1:6" s="13" customFormat="1" ht="15.75">
      <c r="A64" s="89" t="s">
        <v>498</v>
      </c>
      <c r="B64" s="101" t="s">
        <v>164</v>
      </c>
      <c r="C64" s="101">
        <v>2010</v>
      </c>
      <c r="D64" s="101" t="s">
        <v>499</v>
      </c>
      <c r="E64" s="103">
        <v>37.64734709157586</v>
      </c>
      <c r="F64" s="106">
        <v>99434</v>
      </c>
    </row>
    <row r="65" spans="1:6" s="13" customFormat="1" ht="15.75">
      <c r="A65" s="89" t="s">
        <v>500</v>
      </c>
      <c r="B65" s="101" t="s">
        <v>457</v>
      </c>
      <c r="C65" s="101">
        <v>2006</v>
      </c>
      <c r="D65" s="101" t="s">
        <v>499</v>
      </c>
      <c r="E65" s="103">
        <v>27.19734709157586</v>
      </c>
      <c r="F65" s="106">
        <v>99433</v>
      </c>
    </row>
    <row r="66" spans="1:6" s="13" customFormat="1" ht="15.75">
      <c r="A66" s="89" t="s">
        <v>501</v>
      </c>
      <c r="B66" s="101" t="s">
        <v>164</v>
      </c>
      <c r="C66" s="101">
        <v>2008</v>
      </c>
      <c r="D66" s="101" t="s">
        <v>499</v>
      </c>
      <c r="E66" s="103">
        <v>30.047347091575858</v>
      </c>
      <c r="F66" s="106">
        <v>99433</v>
      </c>
    </row>
    <row r="67" spans="1:6" s="13" customFormat="1" ht="15.75">
      <c r="A67" s="89" t="s">
        <v>502</v>
      </c>
      <c r="B67" s="101" t="s">
        <v>346</v>
      </c>
      <c r="C67" s="101">
        <v>2000</v>
      </c>
      <c r="D67" s="101" t="s">
        <v>499</v>
      </c>
      <c r="E67" s="103">
        <v>78.497347091575861</v>
      </c>
      <c r="F67" s="106" t="s">
        <v>308</v>
      </c>
    </row>
    <row r="68" spans="1:6" s="13" customFormat="1" ht="15.75">
      <c r="A68" s="89" t="s">
        <v>503</v>
      </c>
      <c r="B68" s="101" t="s">
        <v>164</v>
      </c>
      <c r="C68" s="101">
        <v>2010</v>
      </c>
      <c r="D68" s="101" t="s">
        <v>499</v>
      </c>
      <c r="E68" s="103">
        <v>46.2</v>
      </c>
      <c r="F68" s="106">
        <v>113176</v>
      </c>
    </row>
    <row r="69" spans="1:6" s="13" customFormat="1" ht="15.75">
      <c r="A69" s="89" t="s">
        <v>504</v>
      </c>
      <c r="B69" s="101" t="s">
        <v>457</v>
      </c>
      <c r="C69" s="101">
        <v>2005</v>
      </c>
      <c r="D69" s="101" t="s">
        <v>499</v>
      </c>
      <c r="E69" s="103">
        <v>73.747347091575861</v>
      </c>
      <c r="F69" s="106" t="s">
        <v>308</v>
      </c>
    </row>
    <row r="70" spans="1:6" s="13" customFormat="1" ht="15.75">
      <c r="A70" s="89" t="s">
        <v>505</v>
      </c>
      <c r="B70" s="101" t="s">
        <v>107</v>
      </c>
      <c r="C70" s="101">
        <v>2003</v>
      </c>
      <c r="D70" s="101" t="s">
        <v>499</v>
      </c>
      <c r="E70" s="103">
        <v>31.94734709157586</v>
      </c>
      <c r="F70" s="106" t="s">
        <v>308</v>
      </c>
    </row>
    <row r="71" spans="1:6" s="13" customFormat="1" ht="15.75">
      <c r="A71" s="107" t="s">
        <v>506</v>
      </c>
      <c r="B71" s="105" t="s">
        <v>457</v>
      </c>
      <c r="C71" s="105">
        <v>2008</v>
      </c>
      <c r="D71" s="92" t="s">
        <v>507</v>
      </c>
      <c r="E71" s="108">
        <v>67.239999999999995</v>
      </c>
      <c r="F71" s="110" t="s">
        <v>308</v>
      </c>
    </row>
    <row r="72" spans="1:6" s="13" customFormat="1" ht="15.75">
      <c r="A72" s="89" t="s">
        <v>508</v>
      </c>
      <c r="B72" s="101" t="s">
        <v>12</v>
      </c>
      <c r="C72" s="101">
        <v>2007</v>
      </c>
      <c r="D72" s="101" t="s">
        <v>499</v>
      </c>
      <c r="E72" s="103">
        <v>35.747347091575861</v>
      </c>
      <c r="F72" s="106">
        <v>79005</v>
      </c>
    </row>
    <row r="73" spans="1:6" s="13" customFormat="1" ht="15.75">
      <c r="A73" s="89" t="s">
        <v>509</v>
      </c>
      <c r="B73" s="101" t="s">
        <v>164</v>
      </c>
      <c r="C73" s="101">
        <v>2006</v>
      </c>
      <c r="D73" s="101" t="s">
        <v>499</v>
      </c>
      <c r="E73" s="103">
        <v>35.747347091575861</v>
      </c>
      <c r="F73" s="106" t="s">
        <v>308</v>
      </c>
    </row>
    <row r="74" spans="1:6" s="13" customFormat="1" ht="15.75">
      <c r="A74" s="89" t="s">
        <v>510</v>
      </c>
      <c r="B74" s="101" t="s">
        <v>107</v>
      </c>
      <c r="C74" s="101">
        <v>2007</v>
      </c>
      <c r="D74" s="101" t="s">
        <v>499</v>
      </c>
      <c r="E74" s="103">
        <v>58.547347091575858</v>
      </c>
      <c r="F74" s="106" t="s">
        <v>308</v>
      </c>
    </row>
    <row r="75" spans="1:6" s="13" customFormat="1" ht="15.75">
      <c r="A75" s="89" t="s">
        <v>511</v>
      </c>
      <c r="B75" s="101" t="s">
        <v>107</v>
      </c>
      <c r="C75" s="101">
        <v>2004</v>
      </c>
      <c r="D75" s="101" t="s">
        <v>499</v>
      </c>
      <c r="E75" s="103">
        <v>54.747347091575861</v>
      </c>
      <c r="F75" s="106" t="s">
        <v>308</v>
      </c>
    </row>
    <row r="76" spans="1:6" s="13" customFormat="1" ht="15.75">
      <c r="A76" s="89" t="s">
        <v>512</v>
      </c>
      <c r="B76" s="101" t="s">
        <v>107</v>
      </c>
      <c r="C76" s="101">
        <v>2003</v>
      </c>
      <c r="D76" s="101" t="s">
        <v>499</v>
      </c>
      <c r="E76" s="103">
        <v>50.947347091575864</v>
      </c>
      <c r="F76" s="106" t="s">
        <v>308</v>
      </c>
    </row>
    <row r="77" spans="1:6" s="13" customFormat="1" ht="15.75">
      <c r="A77" s="89" t="s">
        <v>513</v>
      </c>
      <c r="B77" s="101" t="s">
        <v>346</v>
      </c>
      <c r="C77" s="101">
        <v>2004</v>
      </c>
      <c r="D77" s="101" t="s">
        <v>499</v>
      </c>
      <c r="E77" s="103">
        <v>36.697347091575864</v>
      </c>
      <c r="F77" s="106" t="s">
        <v>308</v>
      </c>
    </row>
    <row r="78" spans="1:6" s="13" customFormat="1" ht="15.75">
      <c r="A78" s="89" t="s">
        <v>514</v>
      </c>
      <c r="B78" s="101" t="s">
        <v>107</v>
      </c>
      <c r="C78" s="101">
        <v>2003</v>
      </c>
      <c r="D78" s="101" t="s">
        <v>499</v>
      </c>
      <c r="E78" s="103">
        <v>27.19734709157586</v>
      </c>
      <c r="F78" s="106" t="s">
        <v>308</v>
      </c>
    </row>
    <row r="79" spans="1:6" s="13" customFormat="1" ht="15.75">
      <c r="A79" s="89" t="s">
        <v>515</v>
      </c>
      <c r="B79" s="101" t="s">
        <v>516</v>
      </c>
      <c r="C79" s="101">
        <v>2012</v>
      </c>
      <c r="D79" s="101" t="s">
        <v>499</v>
      </c>
      <c r="E79" s="103">
        <v>126.94734709157586</v>
      </c>
      <c r="F79" s="106">
        <v>102161</v>
      </c>
    </row>
    <row r="80" spans="1:6" s="13" customFormat="1" ht="15.75">
      <c r="A80" s="89" t="s">
        <v>517</v>
      </c>
      <c r="B80" s="101" t="s">
        <v>164</v>
      </c>
      <c r="C80" s="101">
        <v>2006</v>
      </c>
      <c r="D80" s="101" t="s">
        <v>499</v>
      </c>
      <c r="E80" s="103">
        <v>40.497347091575861</v>
      </c>
      <c r="F80" s="106" t="s">
        <v>308</v>
      </c>
    </row>
    <row r="81" spans="1:6" s="13" customFormat="1" ht="15.75">
      <c r="A81" s="89" t="s">
        <v>518</v>
      </c>
      <c r="B81" s="101" t="s">
        <v>457</v>
      </c>
      <c r="C81" s="101">
        <v>2005</v>
      </c>
      <c r="D81" s="101" t="s">
        <v>499</v>
      </c>
      <c r="E81" s="103">
        <v>28.14734709157586</v>
      </c>
      <c r="F81" s="106" t="s">
        <v>308</v>
      </c>
    </row>
    <row r="82" spans="1:6" s="13" customFormat="1" ht="15.75">
      <c r="A82" s="88" t="s">
        <v>519</v>
      </c>
      <c r="B82" s="92" t="s">
        <v>520</v>
      </c>
      <c r="C82" s="105">
        <v>2012</v>
      </c>
      <c r="D82" s="92" t="s">
        <v>507</v>
      </c>
      <c r="E82" s="111">
        <v>38.739999999999995</v>
      </c>
      <c r="F82" s="110">
        <v>108616</v>
      </c>
    </row>
    <row r="83" spans="1:6" s="13" customFormat="1" ht="15.75">
      <c r="A83" s="89" t="s">
        <v>521</v>
      </c>
      <c r="B83" s="101" t="s">
        <v>107</v>
      </c>
      <c r="C83" s="101">
        <v>2003</v>
      </c>
      <c r="D83" s="101" t="s">
        <v>499</v>
      </c>
      <c r="E83" s="103">
        <v>29.097347091575859</v>
      </c>
      <c r="F83" s="106">
        <v>106708</v>
      </c>
    </row>
    <row r="84" spans="1:6" s="13" customFormat="1" ht="15.75">
      <c r="A84" s="89" t="s">
        <v>522</v>
      </c>
      <c r="B84" s="101" t="s">
        <v>107</v>
      </c>
      <c r="C84" s="101">
        <v>2006</v>
      </c>
      <c r="D84" s="101" t="s">
        <v>499</v>
      </c>
      <c r="E84" s="103">
        <v>26.247347091575861</v>
      </c>
      <c r="F84" s="106">
        <v>106708</v>
      </c>
    </row>
    <row r="85" spans="1:6" s="13" customFormat="1" ht="15.75">
      <c r="A85" s="89" t="s">
        <v>523</v>
      </c>
      <c r="B85" s="101" t="s">
        <v>107</v>
      </c>
      <c r="C85" s="101">
        <v>2008</v>
      </c>
      <c r="D85" s="101" t="s">
        <v>499</v>
      </c>
      <c r="E85" s="103">
        <v>27.19734709157586</v>
      </c>
      <c r="F85" s="106">
        <v>106708</v>
      </c>
    </row>
    <row r="86" spans="1:6" s="13" customFormat="1" ht="15.75">
      <c r="A86" s="89" t="s">
        <v>524</v>
      </c>
      <c r="B86" s="101" t="s">
        <v>12</v>
      </c>
      <c r="C86" s="101">
        <v>2007</v>
      </c>
      <c r="D86" s="101" t="s">
        <v>499</v>
      </c>
      <c r="E86" s="103">
        <v>97.497347091575861</v>
      </c>
      <c r="F86" s="106">
        <v>79007</v>
      </c>
    </row>
    <row r="87" spans="1:6" s="13" customFormat="1" ht="15.75">
      <c r="A87" s="89" t="s">
        <v>525</v>
      </c>
      <c r="B87" s="101" t="s">
        <v>164</v>
      </c>
      <c r="C87" s="101">
        <v>2007</v>
      </c>
      <c r="D87" s="101" t="s">
        <v>499</v>
      </c>
      <c r="E87" s="103">
        <v>40.497347091575861</v>
      </c>
      <c r="F87" s="106" t="s">
        <v>308</v>
      </c>
    </row>
    <row r="88" spans="1:6" s="13" customFormat="1" ht="15.75">
      <c r="A88" s="89" t="s">
        <v>526</v>
      </c>
      <c r="B88" s="101" t="s">
        <v>155</v>
      </c>
      <c r="C88" s="101">
        <v>2007</v>
      </c>
      <c r="D88" s="101" t="s">
        <v>499</v>
      </c>
      <c r="E88" s="103">
        <v>29.097347091575859</v>
      </c>
      <c r="F88" s="106" t="s">
        <v>308</v>
      </c>
    </row>
    <row r="89" spans="1:6" s="13" customFormat="1" ht="15.75">
      <c r="A89" s="89" t="s">
        <v>527</v>
      </c>
      <c r="B89" s="101" t="s">
        <v>346</v>
      </c>
      <c r="C89" s="101">
        <v>2006</v>
      </c>
      <c r="D89" s="101" t="s">
        <v>499</v>
      </c>
      <c r="E89" s="103">
        <v>28.14734709157586</v>
      </c>
      <c r="F89" s="106" t="s">
        <v>308</v>
      </c>
    </row>
    <row r="90" spans="1:6" s="13" customFormat="1" ht="15.75">
      <c r="A90" s="89" t="s">
        <v>528</v>
      </c>
      <c r="B90" s="101" t="s">
        <v>107</v>
      </c>
      <c r="C90" s="101">
        <v>2004</v>
      </c>
      <c r="D90" s="101" t="s">
        <v>499</v>
      </c>
      <c r="E90" s="103">
        <v>40.497347091575861</v>
      </c>
      <c r="F90" s="106" t="s">
        <v>308</v>
      </c>
    </row>
    <row r="91" spans="1:6" s="13" customFormat="1" ht="15.75">
      <c r="A91" s="89" t="s">
        <v>529</v>
      </c>
      <c r="B91" s="101" t="s">
        <v>106</v>
      </c>
      <c r="C91" s="101">
        <v>2010</v>
      </c>
      <c r="D91" s="101" t="s">
        <v>499</v>
      </c>
      <c r="E91" s="103">
        <v>30.997347091575861</v>
      </c>
      <c r="F91" s="106">
        <v>102162</v>
      </c>
    </row>
    <row r="92" spans="1:6" s="13" customFormat="1" ht="15.75">
      <c r="A92" s="89" t="s">
        <v>530</v>
      </c>
      <c r="B92" s="101" t="s">
        <v>12</v>
      </c>
      <c r="C92" s="101">
        <v>2009</v>
      </c>
      <c r="D92" s="101" t="s">
        <v>499</v>
      </c>
      <c r="E92" s="103">
        <v>35.747347091575861</v>
      </c>
      <c r="F92" s="106">
        <v>77443</v>
      </c>
    </row>
    <row r="93" spans="1:6" s="13" customFormat="1" ht="15.75">
      <c r="A93" s="89" t="s">
        <v>531</v>
      </c>
      <c r="B93" s="101" t="s">
        <v>106</v>
      </c>
      <c r="C93" s="101">
        <v>2011</v>
      </c>
      <c r="D93" s="101" t="s">
        <v>499</v>
      </c>
      <c r="E93" s="103">
        <v>43.347347091575855</v>
      </c>
      <c r="F93" s="106" t="s">
        <v>308</v>
      </c>
    </row>
    <row r="94" spans="1:6" s="13" customFormat="1" ht="15.75">
      <c r="A94" s="107" t="s">
        <v>532</v>
      </c>
      <c r="B94" s="105" t="s">
        <v>457</v>
      </c>
      <c r="C94" s="105">
        <v>2010</v>
      </c>
      <c r="D94" s="105" t="s">
        <v>507</v>
      </c>
      <c r="E94" s="108">
        <v>63.44</v>
      </c>
      <c r="F94" s="104">
        <v>99435</v>
      </c>
    </row>
    <row r="95" spans="1:6" s="13" customFormat="1" ht="15.75">
      <c r="A95" s="89" t="s">
        <v>533</v>
      </c>
      <c r="B95" s="101" t="s">
        <v>164</v>
      </c>
      <c r="C95" s="101">
        <v>2011</v>
      </c>
      <c r="D95" s="101" t="s">
        <v>499</v>
      </c>
      <c r="E95" s="103">
        <v>26.247347091575861</v>
      </c>
      <c r="F95" s="106" t="s">
        <v>308</v>
      </c>
    </row>
    <row r="96" spans="1:6" s="13" customFormat="1" ht="15.75">
      <c r="A96" s="89" t="s">
        <v>534</v>
      </c>
      <c r="B96" s="101" t="s">
        <v>457</v>
      </c>
      <c r="C96" s="101">
        <v>2007</v>
      </c>
      <c r="D96" s="101" t="s">
        <v>499</v>
      </c>
      <c r="E96" s="103">
        <v>43.347347091575855</v>
      </c>
      <c r="F96" s="106" t="s">
        <v>308</v>
      </c>
    </row>
    <row r="97" spans="1:6" s="13" customFormat="1" ht="15.75">
      <c r="A97" s="107" t="s">
        <v>535</v>
      </c>
      <c r="B97" s="92" t="s">
        <v>520</v>
      </c>
      <c r="C97" s="105">
        <v>2011</v>
      </c>
      <c r="D97" s="92" t="s">
        <v>507</v>
      </c>
      <c r="E97" s="111">
        <v>36.840000000000003</v>
      </c>
      <c r="F97" s="110">
        <v>108617</v>
      </c>
    </row>
    <row r="98" spans="1:6" s="13" customFormat="1" ht="15.75">
      <c r="A98" s="107" t="s">
        <v>536</v>
      </c>
      <c r="B98" s="92" t="s">
        <v>457</v>
      </c>
      <c r="C98" s="105">
        <v>2012</v>
      </c>
      <c r="D98" s="92" t="s">
        <v>507</v>
      </c>
      <c r="E98" s="111">
        <v>38.739999999999995</v>
      </c>
      <c r="F98" s="110">
        <v>108618</v>
      </c>
    </row>
    <row r="99" spans="1:6" s="13" customFormat="1" ht="15.75">
      <c r="A99" s="89" t="s">
        <v>537</v>
      </c>
      <c r="B99" s="101" t="s">
        <v>107</v>
      </c>
      <c r="C99" s="101">
        <v>2004</v>
      </c>
      <c r="D99" s="101" t="s">
        <v>499</v>
      </c>
      <c r="E99" s="103">
        <v>26.247347091575861</v>
      </c>
      <c r="F99" s="106" t="s">
        <v>308</v>
      </c>
    </row>
    <row r="100" spans="1:6" s="13" customFormat="1" ht="15.75">
      <c r="A100" s="89" t="s">
        <v>538</v>
      </c>
      <c r="B100" s="101" t="s">
        <v>107</v>
      </c>
      <c r="C100" s="101">
        <v>2011</v>
      </c>
      <c r="D100" s="101" t="s">
        <v>499</v>
      </c>
      <c r="E100" s="103">
        <v>39.547347091575858</v>
      </c>
      <c r="F100" s="106" t="s">
        <v>308</v>
      </c>
    </row>
    <row r="101" spans="1:6" s="13" customFormat="1" ht="15.75">
      <c r="A101" s="89" t="s">
        <v>539</v>
      </c>
      <c r="B101" s="101" t="s">
        <v>540</v>
      </c>
      <c r="C101" s="101">
        <v>2009</v>
      </c>
      <c r="D101" s="101" t="s">
        <v>499</v>
      </c>
      <c r="E101" s="103">
        <v>59.497347091575861</v>
      </c>
      <c r="F101" s="106">
        <v>99437</v>
      </c>
    </row>
    <row r="102" spans="1:6" s="13" customFormat="1" ht="15.75">
      <c r="A102" s="107" t="s">
        <v>541</v>
      </c>
      <c r="B102" s="105" t="s">
        <v>457</v>
      </c>
      <c r="C102" s="105">
        <v>2012</v>
      </c>
      <c r="D102" s="105" t="s">
        <v>507</v>
      </c>
      <c r="E102" s="108">
        <v>70.09</v>
      </c>
      <c r="F102" s="104" t="s">
        <v>542</v>
      </c>
    </row>
    <row r="103" spans="1:6" s="13" customFormat="1" ht="15.75">
      <c r="A103" s="89" t="s">
        <v>543</v>
      </c>
      <c r="B103" s="101" t="s">
        <v>544</v>
      </c>
      <c r="C103" s="101">
        <v>2011</v>
      </c>
      <c r="D103" s="101" t="s">
        <v>499</v>
      </c>
      <c r="E103" s="103">
        <v>35.747347091575861</v>
      </c>
      <c r="F103" s="106">
        <v>100633</v>
      </c>
    </row>
    <row r="104" spans="1:6" s="13" customFormat="1" ht="15.75">
      <c r="A104" s="107" t="s">
        <v>545</v>
      </c>
      <c r="B104" s="105" t="s">
        <v>520</v>
      </c>
      <c r="C104" s="105">
        <v>2012</v>
      </c>
      <c r="D104" s="105" t="s">
        <v>507</v>
      </c>
      <c r="E104" s="108">
        <v>55.84</v>
      </c>
      <c r="F104" s="104" t="s">
        <v>546</v>
      </c>
    </row>
    <row r="105" spans="1:6" s="13" customFormat="1" ht="15.75">
      <c r="A105" s="89" t="s">
        <v>547</v>
      </c>
      <c r="B105" s="101" t="s">
        <v>155</v>
      </c>
      <c r="C105" s="101">
        <v>2007</v>
      </c>
      <c r="D105" s="101" t="s">
        <v>499</v>
      </c>
      <c r="E105" s="103">
        <v>65.197347091575864</v>
      </c>
      <c r="F105" s="106" t="s">
        <v>308</v>
      </c>
    </row>
    <row r="106" spans="1:6" s="13" customFormat="1" ht="15.75">
      <c r="A106" s="89" t="s">
        <v>548</v>
      </c>
      <c r="B106" s="101" t="s">
        <v>107</v>
      </c>
      <c r="C106" s="101">
        <v>2007</v>
      </c>
      <c r="D106" s="101" t="s">
        <v>499</v>
      </c>
      <c r="E106" s="103">
        <v>40.497347091575861</v>
      </c>
      <c r="F106" s="106" t="s">
        <v>308</v>
      </c>
    </row>
    <row r="107" spans="1:6" s="13" customFormat="1" ht="15.75">
      <c r="A107" s="89" t="s">
        <v>549</v>
      </c>
      <c r="B107" s="101" t="s">
        <v>12</v>
      </c>
      <c r="C107" s="101">
        <v>2002</v>
      </c>
      <c r="D107" s="101" t="s">
        <v>499</v>
      </c>
      <c r="E107" s="103">
        <v>26.247347091575861</v>
      </c>
      <c r="F107" s="106" t="s">
        <v>308</v>
      </c>
    </row>
    <row r="108" spans="1:6" s="13" customFormat="1" ht="15.75">
      <c r="A108" s="89" t="s">
        <v>550</v>
      </c>
      <c r="B108" s="101" t="s">
        <v>107</v>
      </c>
      <c r="C108" s="101">
        <v>2002</v>
      </c>
      <c r="D108" s="101" t="s">
        <v>499</v>
      </c>
      <c r="E108" s="103">
        <v>41.447347091575864</v>
      </c>
      <c r="F108" s="106" t="s">
        <v>308</v>
      </c>
    </row>
    <row r="109" spans="1:6" s="13" customFormat="1" ht="15.75">
      <c r="A109" s="89" t="s">
        <v>551</v>
      </c>
      <c r="B109" s="101" t="s">
        <v>164</v>
      </c>
      <c r="C109" s="101">
        <v>2003</v>
      </c>
      <c r="D109" s="101" t="s">
        <v>499</v>
      </c>
      <c r="E109" s="103">
        <v>68.997347091575861</v>
      </c>
      <c r="F109" s="106" t="s">
        <v>308</v>
      </c>
    </row>
    <row r="110" spans="1:6" s="13" customFormat="1" ht="15.75">
      <c r="A110" s="89" t="s">
        <v>552</v>
      </c>
      <c r="B110" s="101" t="s">
        <v>553</v>
      </c>
      <c r="C110" s="101">
        <v>2004</v>
      </c>
      <c r="D110" s="101" t="s">
        <v>499</v>
      </c>
      <c r="E110" s="103">
        <v>41.447347091575864</v>
      </c>
      <c r="F110" s="106" t="s">
        <v>308</v>
      </c>
    </row>
    <row r="111" spans="1:6" s="13" customFormat="1" ht="31.5">
      <c r="A111" s="89" t="s">
        <v>554</v>
      </c>
      <c r="B111" s="101" t="s">
        <v>553</v>
      </c>
      <c r="C111" s="101">
        <v>2004</v>
      </c>
      <c r="D111" s="101" t="s">
        <v>499</v>
      </c>
      <c r="E111" s="103">
        <v>46.197347091575864</v>
      </c>
      <c r="F111" s="106" t="s">
        <v>308</v>
      </c>
    </row>
    <row r="112" spans="1:6" s="13" customFormat="1" ht="15.75">
      <c r="A112" s="89" t="s">
        <v>555</v>
      </c>
      <c r="B112" s="101" t="s">
        <v>556</v>
      </c>
      <c r="C112" s="101" t="s">
        <v>27</v>
      </c>
      <c r="D112" s="101" t="s">
        <v>557</v>
      </c>
      <c r="E112" s="103">
        <v>88.044898061050574</v>
      </c>
      <c r="F112" s="106">
        <v>102165</v>
      </c>
    </row>
    <row r="113" spans="1:6" s="13" customFormat="1" ht="15.75">
      <c r="A113" s="89" t="s">
        <v>558</v>
      </c>
      <c r="B113" s="101" t="s">
        <v>164</v>
      </c>
      <c r="C113" s="101">
        <v>2008</v>
      </c>
      <c r="D113" s="101" t="s">
        <v>499</v>
      </c>
      <c r="E113" s="103">
        <v>35.747347091575861</v>
      </c>
      <c r="F113" s="106" t="s">
        <v>308</v>
      </c>
    </row>
    <row r="114" spans="1:6" s="13" customFormat="1" ht="15.75">
      <c r="A114" s="89" t="s">
        <v>559</v>
      </c>
      <c r="B114" s="101" t="s">
        <v>298</v>
      </c>
      <c r="C114" s="101">
        <v>2007</v>
      </c>
      <c r="D114" s="101" t="s">
        <v>499</v>
      </c>
      <c r="E114" s="103">
        <v>35.747347091575861</v>
      </c>
      <c r="F114" s="106">
        <v>77594</v>
      </c>
    </row>
    <row r="115" spans="1:6" s="13" customFormat="1" ht="15.75">
      <c r="A115" s="89" t="s">
        <v>560</v>
      </c>
      <c r="B115" s="101" t="s">
        <v>12</v>
      </c>
      <c r="C115" s="101">
        <v>2006</v>
      </c>
      <c r="D115" s="101" t="s">
        <v>499</v>
      </c>
      <c r="E115" s="103">
        <v>30.997347091575861</v>
      </c>
      <c r="F115" s="106" t="s">
        <v>308</v>
      </c>
    </row>
    <row r="116" spans="1:6" s="13" customFormat="1" ht="15.75">
      <c r="A116" s="89" t="s">
        <v>561</v>
      </c>
      <c r="B116" s="101" t="s">
        <v>457</v>
      </c>
      <c r="C116" s="101">
        <v>2005</v>
      </c>
      <c r="D116" s="101" t="s">
        <v>499</v>
      </c>
      <c r="E116" s="103">
        <v>35.747347091575861</v>
      </c>
      <c r="F116" s="106" t="s">
        <v>308</v>
      </c>
    </row>
    <row r="117" spans="1:6" s="13" customFormat="1" ht="15.75">
      <c r="A117" s="89" t="s">
        <v>562</v>
      </c>
      <c r="B117" s="101" t="s">
        <v>164</v>
      </c>
      <c r="C117" s="101">
        <v>2006</v>
      </c>
      <c r="D117" s="101" t="s">
        <v>499</v>
      </c>
      <c r="E117" s="103">
        <v>49.997347091575861</v>
      </c>
      <c r="F117" s="106" t="s">
        <v>308</v>
      </c>
    </row>
    <row r="118" spans="1:6" s="13" customFormat="1" ht="15.75">
      <c r="A118" s="89" t="s">
        <v>563</v>
      </c>
      <c r="B118" s="101" t="s">
        <v>107</v>
      </c>
      <c r="C118" s="101">
        <v>2009</v>
      </c>
      <c r="D118" s="101" t="s">
        <v>499</v>
      </c>
      <c r="E118" s="103">
        <v>28.14734709157586</v>
      </c>
      <c r="F118" s="106" t="s">
        <v>308</v>
      </c>
    </row>
    <row r="119" spans="1:6" s="13" customFormat="1" ht="15.75">
      <c r="A119" s="89" t="s">
        <v>564</v>
      </c>
      <c r="B119" s="101" t="s">
        <v>164</v>
      </c>
      <c r="C119" s="101">
        <v>2005</v>
      </c>
      <c r="D119" s="101" t="s">
        <v>499</v>
      </c>
      <c r="E119" s="103">
        <v>40.497347091575861</v>
      </c>
      <c r="F119" s="106" t="s">
        <v>308</v>
      </c>
    </row>
    <row r="120" spans="1:6" s="13" customFormat="1" ht="15.75">
      <c r="A120" s="89" t="s">
        <v>565</v>
      </c>
      <c r="B120" s="101" t="s">
        <v>164</v>
      </c>
      <c r="C120" s="101">
        <v>2004</v>
      </c>
      <c r="D120" s="101" t="s">
        <v>499</v>
      </c>
      <c r="E120" s="103">
        <v>27.19734709157586</v>
      </c>
      <c r="F120" s="106" t="s">
        <v>308</v>
      </c>
    </row>
    <row r="121" spans="1:6" s="13" customFormat="1" ht="15.75">
      <c r="A121" s="89" t="s">
        <v>566</v>
      </c>
      <c r="B121" s="101" t="s">
        <v>12</v>
      </c>
      <c r="C121" s="101">
        <v>2007</v>
      </c>
      <c r="D121" s="101" t="s">
        <v>499</v>
      </c>
      <c r="E121" s="103">
        <v>36.697347091575864</v>
      </c>
      <c r="F121" s="106" t="s">
        <v>308</v>
      </c>
    </row>
    <row r="122" spans="1:6" s="13" customFormat="1" ht="15.75">
      <c r="A122" s="89" t="s">
        <v>567</v>
      </c>
      <c r="B122" s="101" t="s">
        <v>107</v>
      </c>
      <c r="C122" s="101">
        <v>2005</v>
      </c>
      <c r="D122" s="101" t="s">
        <v>499</v>
      </c>
      <c r="E122" s="103">
        <v>68.997347091575861</v>
      </c>
      <c r="F122" s="106" t="s">
        <v>308</v>
      </c>
    </row>
    <row r="123" spans="1:6" s="13" customFormat="1" ht="15.75">
      <c r="A123" s="89" t="s">
        <v>568</v>
      </c>
      <c r="B123" s="101" t="s">
        <v>164</v>
      </c>
      <c r="C123" s="101">
        <v>2009</v>
      </c>
      <c r="D123" s="101" t="s">
        <v>499</v>
      </c>
      <c r="E123" s="103">
        <v>75.647347091575853</v>
      </c>
      <c r="F123" s="106">
        <v>99438</v>
      </c>
    </row>
    <row r="124" spans="1:6" s="13" customFormat="1" ht="15.75">
      <c r="A124" s="89" t="s">
        <v>569</v>
      </c>
      <c r="B124" s="101" t="s">
        <v>164</v>
      </c>
      <c r="C124" s="101">
        <v>2003</v>
      </c>
      <c r="D124" s="101" t="s">
        <v>499</v>
      </c>
      <c r="E124" s="103">
        <v>40.497347091575861</v>
      </c>
      <c r="F124" s="106" t="s">
        <v>308</v>
      </c>
    </row>
    <row r="125" spans="1:6" s="13" customFormat="1" ht="15.75">
      <c r="A125" s="88" t="s">
        <v>570</v>
      </c>
      <c r="B125" s="92" t="s">
        <v>520</v>
      </c>
      <c r="C125" s="105">
        <v>2013</v>
      </c>
      <c r="D125" s="92" t="s">
        <v>507</v>
      </c>
      <c r="E125" s="111">
        <v>34.94</v>
      </c>
      <c r="F125" s="110">
        <v>108619</v>
      </c>
    </row>
    <row r="126" spans="1:6" s="13" customFormat="1" ht="15.75">
      <c r="A126" s="89" t="s">
        <v>571</v>
      </c>
      <c r="B126" s="101" t="s">
        <v>107</v>
      </c>
      <c r="C126" s="101">
        <v>2008</v>
      </c>
      <c r="D126" s="101" t="s">
        <v>499</v>
      </c>
      <c r="E126" s="103">
        <v>40.497347091575861</v>
      </c>
      <c r="F126" s="106" t="s">
        <v>308</v>
      </c>
    </row>
    <row r="127" spans="1:6" s="13" customFormat="1" ht="15.75">
      <c r="A127" s="89" t="s">
        <v>572</v>
      </c>
      <c r="B127" s="101" t="s">
        <v>164</v>
      </c>
      <c r="C127" s="101">
        <v>2008</v>
      </c>
      <c r="D127" s="101" t="s">
        <v>499</v>
      </c>
      <c r="E127" s="103">
        <v>35.747347091575861</v>
      </c>
      <c r="F127" s="106" t="s">
        <v>308</v>
      </c>
    </row>
    <row r="128" spans="1:6" s="13" customFormat="1" ht="15.75">
      <c r="A128" s="107" t="s">
        <v>573</v>
      </c>
      <c r="B128" s="92" t="s">
        <v>457</v>
      </c>
      <c r="C128" s="105">
        <v>2007</v>
      </c>
      <c r="D128" s="92" t="s">
        <v>507</v>
      </c>
      <c r="E128" s="111">
        <v>59.64</v>
      </c>
      <c r="F128" s="110" t="s">
        <v>308</v>
      </c>
    </row>
    <row r="129" spans="1:6" s="13" customFormat="1" ht="15.75">
      <c r="A129" s="89" t="s">
        <v>574</v>
      </c>
      <c r="B129" s="101" t="s">
        <v>457</v>
      </c>
      <c r="C129" s="101">
        <v>2005</v>
      </c>
      <c r="D129" s="101" t="s">
        <v>499</v>
      </c>
      <c r="E129" s="103">
        <v>27.19734709157586</v>
      </c>
      <c r="F129" s="106" t="s">
        <v>308</v>
      </c>
    </row>
    <row r="130" spans="1:6" s="13" customFormat="1" ht="15.75">
      <c r="A130" s="89" t="s">
        <v>575</v>
      </c>
      <c r="B130" s="101" t="s">
        <v>164</v>
      </c>
      <c r="C130" s="101">
        <v>2009</v>
      </c>
      <c r="D130" s="101" t="s">
        <v>499</v>
      </c>
      <c r="E130" s="103">
        <v>37.64734709157586</v>
      </c>
      <c r="F130" s="106" t="s">
        <v>308</v>
      </c>
    </row>
    <row r="131" spans="1:6" s="13" customFormat="1" ht="15.75">
      <c r="A131" s="89" t="s">
        <v>576</v>
      </c>
      <c r="B131" s="101" t="s">
        <v>164</v>
      </c>
      <c r="C131" s="101">
        <v>2010</v>
      </c>
      <c r="D131" s="101" t="s">
        <v>499</v>
      </c>
      <c r="E131" s="103">
        <v>33.847347091575855</v>
      </c>
      <c r="F131" s="106" t="s">
        <v>308</v>
      </c>
    </row>
    <row r="132" spans="1:6" s="13" customFormat="1" ht="15.75">
      <c r="A132" s="89" t="s">
        <v>577</v>
      </c>
      <c r="B132" s="101" t="s">
        <v>164</v>
      </c>
      <c r="C132" s="101">
        <v>2008</v>
      </c>
      <c r="D132" s="101" t="s">
        <v>499</v>
      </c>
      <c r="E132" s="103">
        <v>30.047347091575858</v>
      </c>
      <c r="F132" s="106" t="s">
        <v>308</v>
      </c>
    </row>
    <row r="133" spans="1:6" s="13" customFormat="1" ht="15.75">
      <c r="A133" s="89" t="s">
        <v>578</v>
      </c>
      <c r="B133" s="101" t="s">
        <v>164</v>
      </c>
      <c r="C133" s="101">
        <v>2010</v>
      </c>
      <c r="D133" s="101" t="s">
        <v>499</v>
      </c>
      <c r="E133" s="103">
        <v>50.947347091575864</v>
      </c>
      <c r="F133" s="106">
        <v>99440</v>
      </c>
    </row>
    <row r="134" spans="1:6" s="13" customFormat="1" ht="15.75">
      <c r="A134" s="89" t="s">
        <v>579</v>
      </c>
      <c r="B134" s="101" t="s">
        <v>107</v>
      </c>
      <c r="C134" s="101">
        <v>2008</v>
      </c>
      <c r="D134" s="101" t="s">
        <v>499</v>
      </c>
      <c r="E134" s="103">
        <v>46.197347091575864</v>
      </c>
      <c r="F134" s="106">
        <v>99439</v>
      </c>
    </row>
    <row r="135" spans="1:6" s="13" customFormat="1" ht="15.75">
      <c r="A135" s="107" t="s">
        <v>580</v>
      </c>
      <c r="B135" s="92" t="s">
        <v>457</v>
      </c>
      <c r="C135" s="105">
        <v>2007</v>
      </c>
      <c r="D135" s="92" t="s">
        <v>507</v>
      </c>
      <c r="E135" s="111">
        <v>42.54</v>
      </c>
      <c r="F135" s="110" t="s">
        <v>581</v>
      </c>
    </row>
    <row r="136" spans="1:6" s="13" customFormat="1" ht="15.75">
      <c r="A136" s="89" t="s">
        <v>582</v>
      </c>
      <c r="B136" s="101" t="s">
        <v>583</v>
      </c>
      <c r="C136" s="101">
        <v>2004</v>
      </c>
      <c r="D136" s="101" t="s">
        <v>499</v>
      </c>
      <c r="E136" s="103">
        <v>35.747347091575861</v>
      </c>
      <c r="F136" s="106" t="s">
        <v>308</v>
      </c>
    </row>
    <row r="137" spans="1:6" s="13" customFormat="1" ht="31.5">
      <c r="A137" s="89" t="s">
        <v>584</v>
      </c>
      <c r="B137" s="101" t="s">
        <v>12</v>
      </c>
      <c r="C137" s="101">
        <v>2005</v>
      </c>
      <c r="D137" s="101" t="s">
        <v>499</v>
      </c>
      <c r="E137" s="103">
        <v>46.197347091575864</v>
      </c>
      <c r="F137" s="106" t="s">
        <v>308</v>
      </c>
    </row>
    <row r="138" spans="1:6" s="13" customFormat="1" ht="15.75">
      <c r="A138" s="89" t="s">
        <v>585</v>
      </c>
      <c r="B138" s="101" t="s">
        <v>164</v>
      </c>
      <c r="C138" s="101">
        <v>2006</v>
      </c>
      <c r="D138" s="101" t="s">
        <v>499</v>
      </c>
      <c r="E138" s="103">
        <v>69.947347091575864</v>
      </c>
      <c r="F138" s="106">
        <v>77597</v>
      </c>
    </row>
    <row r="139" spans="1:6" s="13" customFormat="1" ht="15.75">
      <c r="A139" s="89" t="s">
        <v>586</v>
      </c>
      <c r="B139" s="101" t="s">
        <v>164</v>
      </c>
      <c r="C139" s="101">
        <v>2006</v>
      </c>
      <c r="D139" s="101" t="s">
        <v>499</v>
      </c>
      <c r="E139" s="103">
        <v>39.547347091575858</v>
      </c>
      <c r="F139" s="106">
        <v>77597</v>
      </c>
    </row>
    <row r="140" spans="1:6" s="13" customFormat="1" ht="15.75">
      <c r="A140" s="89" t="s">
        <v>587</v>
      </c>
      <c r="B140" s="101" t="s">
        <v>457</v>
      </c>
      <c r="C140" s="101">
        <v>2007</v>
      </c>
      <c r="D140" s="101" t="s">
        <v>499</v>
      </c>
      <c r="E140" s="103">
        <v>36.697347091575864</v>
      </c>
      <c r="F140" s="106" t="s">
        <v>308</v>
      </c>
    </row>
    <row r="141" spans="1:6" s="13" customFormat="1" ht="15.75">
      <c r="A141" s="89" t="s">
        <v>588</v>
      </c>
      <c r="B141" s="101" t="s">
        <v>164</v>
      </c>
      <c r="C141" s="101">
        <v>2011</v>
      </c>
      <c r="D141" s="101" t="s">
        <v>499</v>
      </c>
      <c r="E141" s="103">
        <v>36.697347091575864</v>
      </c>
      <c r="F141" s="106">
        <v>99441</v>
      </c>
    </row>
    <row r="142" spans="1:6" s="13" customFormat="1" ht="15.75">
      <c r="A142" s="89" t="s">
        <v>589</v>
      </c>
      <c r="B142" s="101" t="s">
        <v>164</v>
      </c>
      <c r="C142" s="101">
        <v>2011</v>
      </c>
      <c r="D142" s="101" t="s">
        <v>499</v>
      </c>
      <c r="E142" s="103">
        <v>34.797347091575858</v>
      </c>
      <c r="F142" s="106">
        <v>99449</v>
      </c>
    </row>
    <row r="143" spans="1:6" s="13" customFormat="1" ht="15.75">
      <c r="A143" s="89" t="s">
        <v>590</v>
      </c>
      <c r="B143" s="101" t="s">
        <v>164</v>
      </c>
      <c r="C143" s="101">
        <v>2009</v>
      </c>
      <c r="D143" s="101" t="s">
        <v>499</v>
      </c>
      <c r="E143" s="103">
        <v>43.347347091575855</v>
      </c>
      <c r="F143" s="106">
        <v>99442</v>
      </c>
    </row>
    <row r="144" spans="1:6" s="13" customFormat="1" ht="15.75">
      <c r="A144" s="89" t="s">
        <v>591</v>
      </c>
      <c r="B144" s="101" t="s">
        <v>164</v>
      </c>
      <c r="C144" s="101">
        <v>2006</v>
      </c>
      <c r="D144" s="101" t="s">
        <v>499</v>
      </c>
      <c r="E144" s="103">
        <v>30.997347091575861</v>
      </c>
      <c r="F144" s="106" t="s">
        <v>308</v>
      </c>
    </row>
    <row r="145" spans="1:6" s="13" customFormat="1" ht="15.75">
      <c r="A145" s="89" t="s">
        <v>592</v>
      </c>
      <c r="B145" s="101" t="s">
        <v>107</v>
      </c>
      <c r="C145" s="101">
        <v>2009</v>
      </c>
      <c r="D145" s="101" t="s">
        <v>499</v>
      </c>
      <c r="E145" s="103">
        <v>27.19734709157586</v>
      </c>
      <c r="F145" s="106" t="s">
        <v>308</v>
      </c>
    </row>
    <row r="146" spans="1:6" s="13" customFormat="1" ht="15.75">
      <c r="A146" s="89" t="s">
        <v>593</v>
      </c>
      <c r="B146" s="101" t="s">
        <v>346</v>
      </c>
      <c r="C146" s="101">
        <v>2007</v>
      </c>
      <c r="D146" s="101" t="s">
        <v>499</v>
      </c>
      <c r="E146" s="103">
        <v>30.047347091575858</v>
      </c>
      <c r="F146" s="106" t="s">
        <v>308</v>
      </c>
    </row>
    <row r="147" spans="1:6" s="13" customFormat="1" ht="31.5">
      <c r="A147" s="89" t="s">
        <v>594</v>
      </c>
      <c r="B147" s="101" t="s">
        <v>346</v>
      </c>
      <c r="C147" s="101">
        <v>2005</v>
      </c>
      <c r="D147" s="101" t="s">
        <v>499</v>
      </c>
      <c r="E147" s="103">
        <v>31.94734709157586</v>
      </c>
      <c r="F147" s="106" t="s">
        <v>308</v>
      </c>
    </row>
    <row r="148" spans="1:6" s="13" customFormat="1" ht="15.75">
      <c r="A148" s="89" t="s">
        <v>595</v>
      </c>
      <c r="B148" s="101" t="s">
        <v>164</v>
      </c>
      <c r="C148" s="101">
        <v>2002</v>
      </c>
      <c r="D148" s="101" t="s">
        <v>499</v>
      </c>
      <c r="E148" s="103">
        <v>39.547347091575858</v>
      </c>
      <c r="F148" s="106" t="s">
        <v>308</v>
      </c>
    </row>
    <row r="149" spans="1:6" s="13" customFormat="1" ht="15.75">
      <c r="A149" s="89" t="s">
        <v>596</v>
      </c>
      <c r="B149" s="101" t="s">
        <v>457</v>
      </c>
      <c r="C149" s="101">
        <v>2004</v>
      </c>
      <c r="D149" s="101" t="s">
        <v>499</v>
      </c>
      <c r="E149" s="103">
        <v>47.147347091575853</v>
      </c>
      <c r="F149" s="106" t="s">
        <v>308</v>
      </c>
    </row>
    <row r="150" spans="1:6" s="13" customFormat="1" ht="15.75">
      <c r="A150" s="88" t="s">
        <v>597</v>
      </c>
      <c r="B150" s="92" t="s">
        <v>598</v>
      </c>
      <c r="C150" s="105">
        <v>2006</v>
      </c>
      <c r="D150" s="92" t="s">
        <v>507</v>
      </c>
      <c r="E150" s="111">
        <v>46.34</v>
      </c>
      <c r="F150" s="110" t="s">
        <v>599</v>
      </c>
    </row>
    <row r="151" spans="1:6" s="13" customFormat="1" ht="15.75">
      <c r="A151" s="89" t="s">
        <v>600</v>
      </c>
      <c r="B151" s="101" t="s">
        <v>164</v>
      </c>
      <c r="C151" s="101">
        <v>2003</v>
      </c>
      <c r="D151" s="101" t="s">
        <v>499</v>
      </c>
      <c r="E151" s="103">
        <v>36.697347091575864</v>
      </c>
      <c r="F151" s="106" t="s">
        <v>308</v>
      </c>
    </row>
    <row r="152" spans="1:6" s="13" customFormat="1" ht="15.75">
      <c r="A152" s="89" t="s">
        <v>601</v>
      </c>
      <c r="B152" s="101" t="s">
        <v>164</v>
      </c>
      <c r="C152" s="101">
        <v>2006</v>
      </c>
      <c r="D152" s="101" t="s">
        <v>499</v>
      </c>
      <c r="E152" s="103">
        <v>50.947347091575864</v>
      </c>
      <c r="F152" s="106" t="s">
        <v>308</v>
      </c>
    </row>
    <row r="153" spans="1:6" s="13" customFormat="1" ht="15.75">
      <c r="A153" s="89" t="s">
        <v>602</v>
      </c>
      <c r="B153" s="101" t="s">
        <v>457</v>
      </c>
      <c r="C153" s="101">
        <v>2006</v>
      </c>
      <c r="D153" s="101" t="s">
        <v>499</v>
      </c>
      <c r="E153" s="103">
        <v>35.747347091575861</v>
      </c>
      <c r="F153" s="106" t="s">
        <v>308</v>
      </c>
    </row>
    <row r="154" spans="1:6" s="13" customFormat="1" ht="15.75">
      <c r="A154" s="89" t="s">
        <v>603</v>
      </c>
      <c r="B154" s="101" t="s">
        <v>604</v>
      </c>
      <c r="C154" s="101">
        <v>2009</v>
      </c>
      <c r="D154" s="101" t="s">
        <v>499</v>
      </c>
      <c r="E154" s="103">
        <v>40.497347091575861</v>
      </c>
      <c r="F154" s="106" t="s">
        <v>308</v>
      </c>
    </row>
    <row r="155" spans="1:6" s="13" customFormat="1" ht="15.75">
      <c r="A155" s="89" t="s">
        <v>605</v>
      </c>
      <c r="B155" s="101" t="s">
        <v>164</v>
      </c>
      <c r="C155" s="101">
        <v>2010</v>
      </c>
      <c r="D155" s="101" t="s">
        <v>499</v>
      </c>
      <c r="E155" s="103">
        <v>35.747347091575861</v>
      </c>
      <c r="F155" s="106">
        <v>89123</v>
      </c>
    </row>
    <row r="156" spans="1:6" s="13" customFormat="1" ht="15.75">
      <c r="A156" s="88" t="s">
        <v>606</v>
      </c>
      <c r="B156" s="92" t="s">
        <v>520</v>
      </c>
      <c r="C156" s="92">
        <v>2009</v>
      </c>
      <c r="D156" s="92" t="s">
        <v>507</v>
      </c>
      <c r="E156" s="111">
        <v>50.14</v>
      </c>
      <c r="F156" s="110" t="s">
        <v>607</v>
      </c>
    </row>
    <row r="157" spans="1:6" s="13" customFormat="1" ht="15.75">
      <c r="A157" s="107" t="s">
        <v>608</v>
      </c>
      <c r="B157" s="92" t="s">
        <v>520</v>
      </c>
      <c r="C157" s="105">
        <v>2011</v>
      </c>
      <c r="D157" s="92" t="s">
        <v>507</v>
      </c>
      <c r="E157" s="111">
        <v>40.64</v>
      </c>
      <c r="F157" s="110" t="s">
        <v>609</v>
      </c>
    </row>
    <row r="158" spans="1:6" s="13" customFormat="1" ht="15.75">
      <c r="A158" s="89" t="s">
        <v>610</v>
      </c>
      <c r="B158" s="101" t="s">
        <v>12</v>
      </c>
      <c r="C158" s="101">
        <v>2005</v>
      </c>
      <c r="D158" s="101" t="s">
        <v>499</v>
      </c>
      <c r="E158" s="103">
        <v>68.997347091575861</v>
      </c>
      <c r="F158" s="106" t="s">
        <v>308</v>
      </c>
    </row>
    <row r="159" spans="1:6" s="13" customFormat="1" ht="15.75">
      <c r="A159" s="89" t="s">
        <v>611</v>
      </c>
      <c r="B159" s="101" t="s">
        <v>164</v>
      </c>
      <c r="C159" s="101">
        <v>2009</v>
      </c>
      <c r="D159" s="101" t="s">
        <v>499</v>
      </c>
      <c r="E159" s="103">
        <v>59.497347091575861</v>
      </c>
      <c r="F159" s="106">
        <v>99451</v>
      </c>
    </row>
    <row r="160" spans="1:6" s="13" customFormat="1" ht="15.75">
      <c r="A160" s="89" t="s">
        <v>612</v>
      </c>
      <c r="B160" s="101" t="s">
        <v>155</v>
      </c>
      <c r="C160" s="101">
        <v>2008</v>
      </c>
      <c r="D160" s="101" t="s">
        <v>499</v>
      </c>
      <c r="E160" s="103">
        <v>28.14734709157586</v>
      </c>
      <c r="F160" s="106" t="s">
        <v>308</v>
      </c>
    </row>
    <row r="161" spans="1:6" s="13" customFormat="1" ht="31.5">
      <c r="A161" s="89" t="s">
        <v>613</v>
      </c>
      <c r="B161" s="101" t="s">
        <v>553</v>
      </c>
      <c r="C161" s="101">
        <v>2010</v>
      </c>
      <c r="D161" s="101" t="s">
        <v>499</v>
      </c>
      <c r="E161" s="103">
        <v>32.89734709157586</v>
      </c>
      <c r="F161" s="106" t="s">
        <v>308</v>
      </c>
    </row>
    <row r="162" spans="1:6" s="13" customFormat="1" ht="15.75">
      <c r="A162" s="89" t="s">
        <v>614</v>
      </c>
      <c r="B162" s="101" t="s">
        <v>164</v>
      </c>
      <c r="C162" s="101">
        <v>2007</v>
      </c>
      <c r="D162" s="101" t="s">
        <v>499</v>
      </c>
      <c r="E162" s="103">
        <v>34.797347091575858</v>
      </c>
      <c r="F162" s="106" t="s">
        <v>308</v>
      </c>
    </row>
    <row r="163" spans="1:6" s="13" customFormat="1" ht="31.5">
      <c r="A163" s="89" t="s">
        <v>615</v>
      </c>
      <c r="B163" s="101" t="s">
        <v>164</v>
      </c>
      <c r="C163" s="101">
        <v>2011</v>
      </c>
      <c r="D163" s="101" t="s">
        <v>499</v>
      </c>
      <c r="E163" s="103">
        <v>28.14734709157586</v>
      </c>
      <c r="F163" s="106" t="s">
        <v>308</v>
      </c>
    </row>
    <row r="164" spans="1:6" s="13" customFormat="1" ht="15.75">
      <c r="A164" s="89" t="s">
        <v>616</v>
      </c>
      <c r="B164" s="101" t="s">
        <v>553</v>
      </c>
      <c r="C164" s="101">
        <v>2006</v>
      </c>
      <c r="D164" s="101" t="s">
        <v>499</v>
      </c>
      <c r="E164" s="103">
        <v>26.247347091575861</v>
      </c>
      <c r="F164" s="106" t="s">
        <v>308</v>
      </c>
    </row>
    <row r="165" spans="1:6" s="13" customFormat="1" ht="15.75">
      <c r="A165" s="89" t="s">
        <v>617</v>
      </c>
      <c r="B165" s="101" t="s">
        <v>164</v>
      </c>
      <c r="C165" s="101">
        <v>2005</v>
      </c>
      <c r="D165" s="101" t="s">
        <v>499</v>
      </c>
      <c r="E165" s="103">
        <v>49.997347091575861</v>
      </c>
      <c r="F165" s="106" t="s">
        <v>308</v>
      </c>
    </row>
    <row r="166" spans="1:6" s="13" customFormat="1" ht="15.75">
      <c r="A166" s="89" t="s">
        <v>618</v>
      </c>
      <c r="B166" s="101" t="s">
        <v>164</v>
      </c>
      <c r="C166" s="101">
        <v>2006</v>
      </c>
      <c r="D166" s="101" t="s">
        <v>499</v>
      </c>
      <c r="E166" s="103">
        <v>40.497347091575861</v>
      </c>
      <c r="F166" s="106" t="s">
        <v>308</v>
      </c>
    </row>
    <row r="167" spans="1:6" s="13" customFormat="1" ht="15.75">
      <c r="A167" s="89" t="s">
        <v>619</v>
      </c>
      <c r="B167" s="101" t="s">
        <v>164</v>
      </c>
      <c r="C167" s="101">
        <v>2004</v>
      </c>
      <c r="D167" s="101" t="s">
        <v>499</v>
      </c>
      <c r="E167" s="103">
        <v>30.047347091575858</v>
      </c>
      <c r="F167" s="106" t="s">
        <v>308</v>
      </c>
    </row>
    <row r="168" spans="1:6" s="13" customFormat="1" ht="15.75">
      <c r="A168" s="89" t="s">
        <v>620</v>
      </c>
      <c r="B168" s="101" t="s">
        <v>164</v>
      </c>
      <c r="C168" s="101">
        <v>2008</v>
      </c>
      <c r="D168" s="101" t="s">
        <v>499</v>
      </c>
      <c r="E168" s="103">
        <v>32.89734709157586</v>
      </c>
      <c r="F168" s="106" t="s">
        <v>308</v>
      </c>
    </row>
    <row r="169" spans="1:6" s="13" customFormat="1" ht="15.75">
      <c r="A169" s="89" t="s">
        <v>621</v>
      </c>
      <c r="B169" s="101" t="s">
        <v>622</v>
      </c>
      <c r="C169" s="101">
        <v>2007</v>
      </c>
      <c r="D169" s="101" t="s">
        <v>499</v>
      </c>
      <c r="E169" s="103">
        <v>31.94734709157586</v>
      </c>
      <c r="F169" s="106" t="s">
        <v>308</v>
      </c>
    </row>
    <row r="170" spans="1:6" s="13" customFormat="1" ht="15.75">
      <c r="A170" s="89" t="s">
        <v>623</v>
      </c>
      <c r="B170" s="101" t="s">
        <v>622</v>
      </c>
      <c r="C170" s="101">
        <v>2008</v>
      </c>
      <c r="D170" s="101" t="s">
        <v>499</v>
      </c>
      <c r="E170" s="103">
        <v>41.447347091575864</v>
      </c>
      <c r="F170" s="106" t="s">
        <v>308</v>
      </c>
    </row>
    <row r="171" spans="1:6" s="13" customFormat="1" ht="15.75">
      <c r="A171" s="89" t="s">
        <v>623</v>
      </c>
      <c r="B171" s="101" t="s">
        <v>622</v>
      </c>
      <c r="C171" s="101">
        <v>2008</v>
      </c>
      <c r="D171" s="101" t="s">
        <v>499</v>
      </c>
      <c r="E171" s="103">
        <v>59.497347091575861</v>
      </c>
      <c r="F171" s="106" t="s">
        <v>308</v>
      </c>
    </row>
    <row r="172" spans="1:6" s="13" customFormat="1" ht="15.75">
      <c r="A172" s="89" t="s">
        <v>624</v>
      </c>
      <c r="B172" s="101" t="s">
        <v>12</v>
      </c>
      <c r="C172" s="101">
        <v>2002</v>
      </c>
      <c r="D172" s="101" t="s">
        <v>499</v>
      </c>
      <c r="E172" s="103">
        <v>55.697347091575864</v>
      </c>
      <c r="F172" s="106" t="s">
        <v>308</v>
      </c>
    </row>
    <row r="173" spans="1:6" s="13" customFormat="1" ht="15.75">
      <c r="A173" s="89" t="s">
        <v>625</v>
      </c>
      <c r="B173" s="101" t="s">
        <v>155</v>
      </c>
      <c r="C173" s="101">
        <v>2002</v>
      </c>
      <c r="D173" s="101" t="s">
        <v>499</v>
      </c>
      <c r="E173" s="103">
        <v>37.64734709157586</v>
      </c>
      <c r="F173" s="106" t="s">
        <v>308</v>
      </c>
    </row>
    <row r="174" spans="1:6" s="13" customFormat="1" ht="15.75">
      <c r="A174" s="89" t="s">
        <v>626</v>
      </c>
      <c r="B174" s="101" t="s">
        <v>164</v>
      </c>
      <c r="C174" s="101">
        <v>2005</v>
      </c>
      <c r="D174" s="101" t="s">
        <v>499</v>
      </c>
      <c r="E174" s="103">
        <v>55.697347091575864</v>
      </c>
      <c r="F174" s="106" t="s">
        <v>308</v>
      </c>
    </row>
    <row r="175" spans="1:6" s="13" customFormat="1" ht="15.75">
      <c r="A175" s="89" t="s">
        <v>627</v>
      </c>
      <c r="B175" s="101" t="s">
        <v>346</v>
      </c>
      <c r="C175" s="101">
        <v>2006</v>
      </c>
      <c r="D175" s="101" t="s">
        <v>499</v>
      </c>
      <c r="E175" s="103">
        <v>25.297347091575858</v>
      </c>
      <c r="F175" s="106" t="s">
        <v>308</v>
      </c>
    </row>
    <row r="176" spans="1:6" s="13" customFormat="1" ht="15.75">
      <c r="A176" s="89" t="s">
        <v>628</v>
      </c>
      <c r="B176" s="101" t="s">
        <v>164</v>
      </c>
      <c r="C176" s="101">
        <v>2008</v>
      </c>
      <c r="D176" s="101" t="s">
        <v>499</v>
      </c>
      <c r="E176" s="103">
        <v>59.497347091575861</v>
      </c>
      <c r="F176" s="106" t="s">
        <v>308</v>
      </c>
    </row>
    <row r="177" spans="1:6" s="13" customFormat="1" ht="15.75">
      <c r="A177" s="89" t="s">
        <v>629</v>
      </c>
      <c r="B177" s="101" t="s">
        <v>346</v>
      </c>
      <c r="C177" s="101">
        <v>2008</v>
      </c>
      <c r="D177" s="101" t="s">
        <v>499</v>
      </c>
      <c r="E177" s="103">
        <v>46.197347091575864</v>
      </c>
      <c r="F177" s="106" t="s">
        <v>308</v>
      </c>
    </row>
    <row r="178" spans="1:6" s="13" customFormat="1" ht="15.75">
      <c r="A178" s="89" t="s">
        <v>630</v>
      </c>
      <c r="B178" s="101" t="s">
        <v>164</v>
      </c>
      <c r="C178" s="101">
        <v>2007</v>
      </c>
      <c r="D178" s="101" t="s">
        <v>499</v>
      </c>
      <c r="E178" s="103">
        <v>28.14734709157586</v>
      </c>
      <c r="F178" s="106" t="s">
        <v>308</v>
      </c>
    </row>
    <row r="179" spans="1:6" s="13" customFormat="1" ht="15.75">
      <c r="A179" s="89" t="s">
        <v>631</v>
      </c>
      <c r="B179" s="101" t="s">
        <v>338</v>
      </c>
      <c r="C179" s="101">
        <v>2009</v>
      </c>
      <c r="D179" s="101" t="s">
        <v>499</v>
      </c>
      <c r="E179" s="103">
        <v>30.997347091575861</v>
      </c>
      <c r="F179" s="106" t="s">
        <v>308</v>
      </c>
    </row>
    <row r="180" spans="1:6" s="13" customFormat="1" ht="15.75">
      <c r="A180" s="89" t="s">
        <v>632</v>
      </c>
      <c r="B180" s="101" t="s">
        <v>107</v>
      </c>
      <c r="C180" s="101">
        <v>2005</v>
      </c>
      <c r="D180" s="101" t="s">
        <v>499</v>
      </c>
      <c r="E180" s="103">
        <v>30.997347091575861</v>
      </c>
      <c r="F180" s="106" t="s">
        <v>308</v>
      </c>
    </row>
    <row r="181" spans="1:6" s="13" customFormat="1" ht="15.75">
      <c r="A181" s="89" t="s">
        <v>633</v>
      </c>
      <c r="B181" s="101" t="s">
        <v>553</v>
      </c>
      <c r="C181" s="101">
        <v>2008</v>
      </c>
      <c r="D181" s="101" t="s">
        <v>499</v>
      </c>
      <c r="E181" s="103">
        <v>50.947347091575864</v>
      </c>
      <c r="F181" s="106" t="s">
        <v>308</v>
      </c>
    </row>
    <row r="182" spans="1:6" s="13" customFormat="1" ht="15.75">
      <c r="A182" s="89" t="s">
        <v>634</v>
      </c>
      <c r="B182" s="101" t="s">
        <v>553</v>
      </c>
      <c r="C182" s="101">
        <v>2007</v>
      </c>
      <c r="D182" s="101" t="s">
        <v>499</v>
      </c>
      <c r="E182" s="103">
        <v>37.64734709157586</v>
      </c>
      <c r="F182" s="106" t="s">
        <v>308</v>
      </c>
    </row>
    <row r="183" spans="1:6" s="13" customFormat="1" ht="15.75">
      <c r="A183" s="88" t="s">
        <v>635</v>
      </c>
      <c r="B183" s="105" t="s">
        <v>520</v>
      </c>
      <c r="C183" s="105">
        <v>2012</v>
      </c>
      <c r="D183" s="92" t="s">
        <v>507</v>
      </c>
      <c r="E183" s="108">
        <v>35.89</v>
      </c>
      <c r="F183" s="110" t="s">
        <v>636</v>
      </c>
    </row>
    <row r="184" spans="1:6" s="13" customFormat="1" ht="15.75">
      <c r="A184" s="89" t="s">
        <v>637</v>
      </c>
      <c r="B184" s="101" t="s">
        <v>164</v>
      </c>
      <c r="C184" s="101">
        <v>2005</v>
      </c>
      <c r="D184" s="101" t="s">
        <v>499</v>
      </c>
      <c r="E184" s="103">
        <v>32.89734709157586</v>
      </c>
      <c r="F184" s="106" t="s">
        <v>308</v>
      </c>
    </row>
    <row r="185" spans="1:6" s="13" customFormat="1" ht="15.75">
      <c r="A185" s="89" t="s">
        <v>638</v>
      </c>
      <c r="B185" s="101" t="s">
        <v>164</v>
      </c>
      <c r="C185" s="101">
        <v>2007</v>
      </c>
      <c r="D185" s="101" t="s">
        <v>499</v>
      </c>
      <c r="E185" s="103">
        <v>30.997347091575861</v>
      </c>
      <c r="F185" s="106" t="s">
        <v>308</v>
      </c>
    </row>
    <row r="186" spans="1:6" s="13" customFormat="1" ht="15.75">
      <c r="A186" s="89" t="s">
        <v>639</v>
      </c>
      <c r="B186" s="101" t="s">
        <v>164</v>
      </c>
      <c r="C186" s="101">
        <v>2008</v>
      </c>
      <c r="D186" s="101" t="s">
        <v>499</v>
      </c>
      <c r="E186" s="103">
        <v>36.697347091575864</v>
      </c>
      <c r="F186" s="106" t="s">
        <v>308</v>
      </c>
    </row>
    <row r="187" spans="1:6" s="13" customFormat="1" ht="15.75">
      <c r="A187" s="89" t="s">
        <v>640</v>
      </c>
      <c r="B187" s="101" t="s">
        <v>12</v>
      </c>
      <c r="C187" s="101">
        <v>2008</v>
      </c>
      <c r="D187" s="101" t="s">
        <v>499</v>
      </c>
      <c r="E187" s="103">
        <v>40.497347091575861</v>
      </c>
      <c r="F187" s="106" t="s">
        <v>308</v>
      </c>
    </row>
    <row r="188" spans="1:6" s="13" customFormat="1" ht="15.75">
      <c r="A188" s="89" t="s">
        <v>641</v>
      </c>
      <c r="B188" s="101" t="s">
        <v>164</v>
      </c>
      <c r="C188" s="101">
        <v>2011</v>
      </c>
      <c r="D188" s="101" t="s">
        <v>499</v>
      </c>
      <c r="E188" s="103">
        <v>79.447347091575864</v>
      </c>
      <c r="F188" s="106" t="s">
        <v>308</v>
      </c>
    </row>
    <row r="189" spans="1:6" s="13" customFormat="1" ht="15.75">
      <c r="A189" s="89" t="s">
        <v>642</v>
      </c>
      <c r="B189" s="101" t="s">
        <v>107</v>
      </c>
      <c r="C189" s="101">
        <v>2007</v>
      </c>
      <c r="D189" s="101" t="s">
        <v>499</v>
      </c>
      <c r="E189" s="103">
        <v>52.847347091575855</v>
      </c>
      <c r="F189" s="106" t="s">
        <v>308</v>
      </c>
    </row>
    <row r="190" spans="1:6" s="13" customFormat="1" ht="15.75">
      <c r="A190" s="89" t="s">
        <v>643</v>
      </c>
      <c r="B190" s="101" t="s">
        <v>107</v>
      </c>
      <c r="C190" s="101">
        <v>2008</v>
      </c>
      <c r="D190" s="101" t="s">
        <v>499</v>
      </c>
      <c r="E190" s="103">
        <v>58.547347091575858</v>
      </c>
      <c r="F190" s="106" t="s">
        <v>308</v>
      </c>
    </row>
    <row r="191" spans="1:6" s="13" customFormat="1" ht="15.75">
      <c r="A191" s="89" t="s">
        <v>644</v>
      </c>
      <c r="B191" s="101" t="s">
        <v>164</v>
      </c>
      <c r="C191" s="101">
        <v>2006</v>
      </c>
      <c r="D191" s="101" t="s">
        <v>499</v>
      </c>
      <c r="E191" s="103">
        <v>27.19734709157586</v>
      </c>
      <c r="F191" s="106" t="s">
        <v>308</v>
      </c>
    </row>
    <row r="192" spans="1:6" s="13" customFormat="1" ht="15.75">
      <c r="A192" s="89" t="s">
        <v>645</v>
      </c>
      <c r="B192" s="101" t="s">
        <v>457</v>
      </c>
      <c r="C192" s="101">
        <v>2005</v>
      </c>
      <c r="D192" s="101" t="s">
        <v>499</v>
      </c>
      <c r="E192" s="103">
        <v>40.497347091575861</v>
      </c>
      <c r="F192" s="106" t="s">
        <v>308</v>
      </c>
    </row>
    <row r="193" spans="1:6" s="13" customFormat="1" ht="31.5">
      <c r="A193" s="89" t="s">
        <v>646</v>
      </c>
      <c r="B193" s="101" t="s">
        <v>553</v>
      </c>
      <c r="C193" s="101">
        <v>2009</v>
      </c>
      <c r="D193" s="101" t="s">
        <v>499</v>
      </c>
      <c r="E193" s="103">
        <v>46.197347091575864</v>
      </c>
      <c r="F193" s="106" t="s">
        <v>308</v>
      </c>
    </row>
    <row r="194" spans="1:6" s="13" customFormat="1" ht="15.75">
      <c r="A194" s="89" t="s">
        <v>647</v>
      </c>
      <c r="B194" s="101" t="s">
        <v>553</v>
      </c>
      <c r="C194" s="101">
        <v>2006</v>
      </c>
      <c r="D194" s="101" t="s">
        <v>499</v>
      </c>
      <c r="E194" s="103">
        <v>26.247347091575861</v>
      </c>
      <c r="F194" s="106" t="s">
        <v>308</v>
      </c>
    </row>
    <row r="195" spans="1:6" s="13" customFormat="1" ht="15.75">
      <c r="A195" s="89" t="s">
        <v>648</v>
      </c>
      <c r="B195" s="101" t="s">
        <v>12</v>
      </c>
      <c r="C195" s="101">
        <v>2006</v>
      </c>
      <c r="D195" s="101" t="s">
        <v>499</v>
      </c>
      <c r="E195" s="103">
        <v>32.89734709157586</v>
      </c>
      <c r="F195" s="106" t="s">
        <v>308</v>
      </c>
    </row>
    <row r="196" spans="1:6" s="13" customFormat="1" ht="15.75">
      <c r="A196" s="88" t="s">
        <v>649</v>
      </c>
      <c r="B196" s="92" t="s">
        <v>553</v>
      </c>
      <c r="C196" s="92">
        <v>2013</v>
      </c>
      <c r="D196" s="92" t="s">
        <v>507</v>
      </c>
      <c r="E196" s="111">
        <v>36.840000000000003</v>
      </c>
      <c r="F196" s="110" t="s">
        <v>650</v>
      </c>
    </row>
    <row r="197" spans="1:6" s="13" customFormat="1" ht="15.75">
      <c r="A197" s="88" t="s">
        <v>649</v>
      </c>
      <c r="B197" s="92" t="s">
        <v>553</v>
      </c>
      <c r="C197" s="105">
        <v>2013</v>
      </c>
      <c r="D197" s="92" t="s">
        <v>507</v>
      </c>
      <c r="E197" s="111">
        <v>29.24</v>
      </c>
      <c r="F197" s="110" t="s">
        <v>308</v>
      </c>
    </row>
    <row r="198" spans="1:6" s="13" customFormat="1" ht="15.75">
      <c r="A198" s="89" t="s">
        <v>651</v>
      </c>
      <c r="B198" s="101" t="s">
        <v>12</v>
      </c>
      <c r="C198" s="101">
        <v>2006</v>
      </c>
      <c r="D198" s="101" t="s">
        <v>499</v>
      </c>
      <c r="E198" s="103">
        <v>40.497347091575861</v>
      </c>
      <c r="F198" s="106" t="s">
        <v>308</v>
      </c>
    </row>
    <row r="199" spans="1:6" s="13" customFormat="1" ht="15.75">
      <c r="A199" s="107" t="s">
        <v>652</v>
      </c>
      <c r="B199" s="92" t="s">
        <v>553</v>
      </c>
      <c r="C199" s="105" t="s">
        <v>27</v>
      </c>
      <c r="D199" s="92" t="s">
        <v>507</v>
      </c>
      <c r="E199" s="111">
        <v>29.24</v>
      </c>
      <c r="F199" s="110" t="s">
        <v>653</v>
      </c>
    </row>
    <row r="200" spans="1:6" s="13" customFormat="1" ht="15.75">
      <c r="A200" s="107" t="s">
        <v>654</v>
      </c>
      <c r="B200" s="105" t="s">
        <v>553</v>
      </c>
      <c r="C200" s="105">
        <v>2013</v>
      </c>
      <c r="D200" s="105" t="s">
        <v>507</v>
      </c>
      <c r="E200" s="108">
        <v>29.24</v>
      </c>
      <c r="F200" s="104">
        <v>74578</v>
      </c>
    </row>
    <row r="201" spans="1:6" s="13" customFormat="1" ht="15.75">
      <c r="A201" s="89" t="s">
        <v>655</v>
      </c>
      <c r="B201" s="101" t="s">
        <v>111</v>
      </c>
      <c r="C201" s="101">
        <v>2009</v>
      </c>
      <c r="D201" s="101" t="s">
        <v>499</v>
      </c>
      <c r="E201" s="103">
        <v>26.247347091575861</v>
      </c>
      <c r="F201" s="106">
        <v>74875</v>
      </c>
    </row>
    <row r="202" spans="1:6" s="13" customFormat="1" ht="15.75">
      <c r="A202" s="89" t="s">
        <v>656</v>
      </c>
      <c r="B202" s="101" t="s">
        <v>11</v>
      </c>
      <c r="C202" s="101">
        <v>2008</v>
      </c>
      <c r="D202" s="101" t="s">
        <v>499</v>
      </c>
      <c r="E202" s="103">
        <v>43.347347091575855</v>
      </c>
      <c r="F202" s="106" t="s">
        <v>308</v>
      </c>
    </row>
    <row r="203" spans="1:6" s="13" customFormat="1" ht="15.75">
      <c r="A203" s="107" t="s">
        <v>657</v>
      </c>
      <c r="B203" s="92" t="s">
        <v>553</v>
      </c>
      <c r="C203" s="92">
        <v>2012</v>
      </c>
      <c r="D203" s="92" t="s">
        <v>507</v>
      </c>
      <c r="E203" s="111">
        <v>29.24</v>
      </c>
      <c r="F203" s="110" t="s">
        <v>658</v>
      </c>
    </row>
    <row r="204" spans="1:6" s="13" customFormat="1" ht="15.75">
      <c r="A204" s="107" t="s">
        <v>657</v>
      </c>
      <c r="B204" s="92" t="s">
        <v>520</v>
      </c>
      <c r="C204" s="105">
        <v>2011</v>
      </c>
      <c r="D204" s="92" t="s">
        <v>507</v>
      </c>
      <c r="E204" s="111">
        <v>36.840000000000003</v>
      </c>
      <c r="F204" s="110" t="s">
        <v>658</v>
      </c>
    </row>
    <row r="205" spans="1:6" s="13" customFormat="1" ht="15.75">
      <c r="A205" s="88" t="s">
        <v>657</v>
      </c>
      <c r="B205" s="92" t="s">
        <v>457</v>
      </c>
      <c r="C205" s="105">
        <v>2011</v>
      </c>
      <c r="D205" s="92" t="s">
        <v>507</v>
      </c>
      <c r="E205" s="111">
        <v>36.840000000000003</v>
      </c>
      <c r="F205" s="110" t="s">
        <v>659</v>
      </c>
    </row>
    <row r="206" spans="1:6" s="13" customFormat="1" ht="15.75">
      <c r="A206" s="89" t="s">
        <v>660</v>
      </c>
      <c r="B206" s="101" t="s">
        <v>104</v>
      </c>
      <c r="C206" s="101">
        <v>2012</v>
      </c>
      <c r="D206" s="101" t="s">
        <v>499</v>
      </c>
      <c r="E206" s="103">
        <v>49.997347091575861</v>
      </c>
      <c r="F206" s="106">
        <v>108627</v>
      </c>
    </row>
    <row r="207" spans="1:6" s="13" customFormat="1" ht="15.75">
      <c r="A207" s="107" t="s">
        <v>661</v>
      </c>
      <c r="B207" s="105" t="s">
        <v>457</v>
      </c>
      <c r="C207" s="105">
        <v>2012</v>
      </c>
      <c r="D207" s="105" t="s">
        <v>507</v>
      </c>
      <c r="E207" s="108">
        <v>36.840000000000003</v>
      </c>
      <c r="F207" s="104">
        <v>108626</v>
      </c>
    </row>
    <row r="208" spans="1:6" s="13" customFormat="1" ht="15.75">
      <c r="A208" s="89" t="s">
        <v>662</v>
      </c>
      <c r="B208" s="101" t="s">
        <v>11</v>
      </c>
      <c r="C208" s="101">
        <v>2011</v>
      </c>
      <c r="D208" s="101" t="s">
        <v>499</v>
      </c>
      <c r="E208" s="103">
        <v>40.497347091575861</v>
      </c>
      <c r="F208" s="106">
        <v>77598</v>
      </c>
    </row>
    <row r="209" spans="1:6" s="13" customFormat="1" ht="15.75">
      <c r="A209" s="89" t="s">
        <v>663</v>
      </c>
      <c r="B209" s="101" t="s">
        <v>164</v>
      </c>
      <c r="C209" s="101">
        <v>2004</v>
      </c>
      <c r="D209" s="101" t="s">
        <v>499</v>
      </c>
      <c r="E209" s="103">
        <v>43.347347091575855</v>
      </c>
      <c r="F209" s="106">
        <v>72267</v>
      </c>
    </row>
    <row r="210" spans="1:6" s="13" customFormat="1" ht="15.75">
      <c r="A210" s="89" t="s">
        <v>664</v>
      </c>
      <c r="B210" s="101" t="s">
        <v>107</v>
      </c>
      <c r="C210" s="101">
        <v>2005</v>
      </c>
      <c r="D210" s="101" t="s">
        <v>499</v>
      </c>
      <c r="E210" s="103">
        <v>40.497347091575861</v>
      </c>
      <c r="F210" s="106">
        <v>72267</v>
      </c>
    </row>
    <row r="211" spans="1:6" s="13" customFormat="1" ht="15.75">
      <c r="A211" s="89" t="s">
        <v>665</v>
      </c>
      <c r="B211" s="101" t="s">
        <v>164</v>
      </c>
      <c r="C211" s="101">
        <v>2008</v>
      </c>
      <c r="D211" s="101" t="s">
        <v>499</v>
      </c>
      <c r="E211" s="103">
        <v>46.197347091575864</v>
      </c>
      <c r="F211" s="106">
        <v>72267</v>
      </c>
    </row>
    <row r="212" spans="1:6" s="13" customFormat="1" ht="15.75">
      <c r="A212" s="89" t="s">
        <v>666</v>
      </c>
      <c r="B212" s="101" t="s">
        <v>164</v>
      </c>
      <c r="C212" s="101">
        <v>2009</v>
      </c>
      <c r="D212" s="101" t="s">
        <v>499</v>
      </c>
      <c r="E212" s="103">
        <v>47.147347091575853</v>
      </c>
      <c r="F212" s="106">
        <v>102167</v>
      </c>
    </row>
    <row r="213" spans="1:6" s="13" customFormat="1" ht="15.75">
      <c r="A213" s="89" t="s">
        <v>667</v>
      </c>
      <c r="B213" s="101" t="s">
        <v>12</v>
      </c>
      <c r="C213" s="101">
        <v>2006</v>
      </c>
      <c r="D213" s="101" t="s">
        <v>499</v>
      </c>
      <c r="E213" s="103">
        <v>26.247347091575861</v>
      </c>
      <c r="F213" s="106" t="s">
        <v>308</v>
      </c>
    </row>
    <row r="214" spans="1:6" s="13" customFormat="1" ht="15.75">
      <c r="A214" s="89" t="s">
        <v>668</v>
      </c>
      <c r="B214" s="101" t="s">
        <v>669</v>
      </c>
      <c r="C214" s="101">
        <v>2007</v>
      </c>
      <c r="D214" s="101" t="s">
        <v>499</v>
      </c>
      <c r="E214" s="103">
        <v>69.947347091575864</v>
      </c>
      <c r="F214" s="106" t="s">
        <v>308</v>
      </c>
    </row>
    <row r="215" spans="1:6" s="13" customFormat="1" ht="15.75">
      <c r="A215" s="89" t="s">
        <v>670</v>
      </c>
      <c r="B215" s="101" t="s">
        <v>669</v>
      </c>
      <c r="C215" s="101">
        <v>2008</v>
      </c>
      <c r="D215" s="101" t="s">
        <v>499</v>
      </c>
      <c r="E215" s="103">
        <v>59.497347091575861</v>
      </c>
      <c r="F215" s="106" t="s">
        <v>308</v>
      </c>
    </row>
    <row r="216" spans="1:6" s="13" customFormat="1" ht="15.75">
      <c r="A216" s="89" t="s">
        <v>671</v>
      </c>
      <c r="B216" s="101" t="s">
        <v>457</v>
      </c>
      <c r="C216" s="101">
        <v>2004</v>
      </c>
      <c r="D216" s="101" t="s">
        <v>499</v>
      </c>
      <c r="E216" s="103">
        <v>40.497347091575861</v>
      </c>
      <c r="F216" s="106" t="s">
        <v>308</v>
      </c>
    </row>
    <row r="217" spans="1:6" s="13" customFormat="1" ht="15.75">
      <c r="A217" s="89" t="s">
        <v>672</v>
      </c>
      <c r="B217" s="101" t="s">
        <v>11</v>
      </c>
      <c r="C217" s="101">
        <v>2007</v>
      </c>
      <c r="D217" s="101" t="s">
        <v>499</v>
      </c>
      <c r="E217" s="103">
        <v>59.497347091575861</v>
      </c>
      <c r="F217" s="106" t="s">
        <v>308</v>
      </c>
    </row>
    <row r="218" spans="1:6" s="13" customFormat="1" ht="15.75">
      <c r="A218" s="89" t="s">
        <v>673</v>
      </c>
      <c r="B218" s="101" t="s">
        <v>12</v>
      </c>
      <c r="C218" s="101">
        <v>2006</v>
      </c>
      <c r="D218" s="101" t="s">
        <v>499</v>
      </c>
      <c r="E218" s="103">
        <v>59.497347091575861</v>
      </c>
      <c r="F218" s="106" t="s">
        <v>308</v>
      </c>
    </row>
    <row r="219" spans="1:6" s="13" customFormat="1" ht="15.75">
      <c r="A219" s="89" t="s">
        <v>674</v>
      </c>
      <c r="B219" s="101" t="s">
        <v>457</v>
      </c>
      <c r="C219" s="101">
        <v>2006</v>
      </c>
      <c r="D219" s="101" t="s">
        <v>499</v>
      </c>
      <c r="E219" s="103">
        <v>30.997347091575861</v>
      </c>
      <c r="F219" s="106" t="s">
        <v>308</v>
      </c>
    </row>
    <row r="220" spans="1:6" s="13" customFormat="1" ht="15.75">
      <c r="A220" s="89" t="s">
        <v>675</v>
      </c>
      <c r="B220" s="101" t="s">
        <v>457</v>
      </c>
      <c r="C220" s="101">
        <v>2005</v>
      </c>
      <c r="D220" s="101" t="s">
        <v>499</v>
      </c>
      <c r="E220" s="103">
        <v>126.94734709157586</v>
      </c>
      <c r="F220" s="106">
        <v>7599</v>
      </c>
    </row>
    <row r="221" spans="1:6" s="13" customFormat="1" ht="15.75">
      <c r="A221" s="89" t="s">
        <v>676</v>
      </c>
      <c r="B221" s="101" t="s">
        <v>457</v>
      </c>
      <c r="C221" s="101">
        <v>2006</v>
      </c>
      <c r="D221" s="101" t="s">
        <v>499</v>
      </c>
      <c r="E221" s="103">
        <v>59.497347091575861</v>
      </c>
      <c r="F221" s="106">
        <v>7599</v>
      </c>
    </row>
    <row r="222" spans="1:6" s="13" customFormat="1" ht="15.75">
      <c r="A222" s="89" t="s">
        <v>677</v>
      </c>
      <c r="B222" s="101" t="s">
        <v>457</v>
      </c>
      <c r="C222" s="101">
        <v>2005</v>
      </c>
      <c r="D222" s="101" t="s">
        <v>499</v>
      </c>
      <c r="E222" s="103">
        <v>30.997347091575861</v>
      </c>
      <c r="F222" s="106" t="s">
        <v>308</v>
      </c>
    </row>
    <row r="223" spans="1:6" s="13" customFormat="1" ht="15.75">
      <c r="A223" s="89" t="s">
        <v>678</v>
      </c>
      <c r="B223" s="101" t="s">
        <v>457</v>
      </c>
      <c r="C223" s="101">
        <v>2008</v>
      </c>
      <c r="D223" s="101" t="s">
        <v>499</v>
      </c>
      <c r="E223" s="103">
        <v>41.447347091575864</v>
      </c>
      <c r="F223" s="106" t="s">
        <v>308</v>
      </c>
    </row>
    <row r="224" spans="1:6" s="13" customFormat="1" ht="15.75">
      <c r="A224" s="89" t="s">
        <v>679</v>
      </c>
      <c r="B224" s="101" t="s">
        <v>457</v>
      </c>
      <c r="C224" s="101">
        <v>2007</v>
      </c>
      <c r="D224" s="101" t="s">
        <v>499</v>
      </c>
      <c r="E224" s="103">
        <v>47.147347091575853</v>
      </c>
      <c r="F224" s="106" t="s">
        <v>308</v>
      </c>
    </row>
    <row r="225" spans="1:6" s="13" customFormat="1" ht="15.75">
      <c r="A225" s="89" t="s">
        <v>680</v>
      </c>
      <c r="B225" s="101" t="s">
        <v>20</v>
      </c>
      <c r="C225" s="101">
        <v>2008</v>
      </c>
      <c r="D225" s="101" t="s">
        <v>499</v>
      </c>
      <c r="E225" s="103">
        <v>30.997347091575861</v>
      </c>
      <c r="F225" s="106" t="s">
        <v>308</v>
      </c>
    </row>
    <row r="226" spans="1:6" s="13" customFormat="1" ht="15.75">
      <c r="A226" s="89" t="s">
        <v>681</v>
      </c>
      <c r="B226" s="101" t="s">
        <v>164</v>
      </c>
      <c r="C226" s="101">
        <v>2010</v>
      </c>
      <c r="D226" s="101" t="s">
        <v>499</v>
      </c>
      <c r="E226" s="103">
        <v>59.497347091575861</v>
      </c>
      <c r="F226" s="106">
        <v>99452</v>
      </c>
    </row>
    <row r="227" spans="1:6" s="13" customFormat="1" ht="15.75">
      <c r="A227" s="89" t="s">
        <v>682</v>
      </c>
      <c r="B227" s="101" t="s">
        <v>164</v>
      </c>
      <c r="C227" s="101">
        <v>2007</v>
      </c>
      <c r="D227" s="101" t="s">
        <v>499</v>
      </c>
      <c r="E227" s="103">
        <v>59.497347091575861</v>
      </c>
      <c r="F227" s="106" t="s">
        <v>308</v>
      </c>
    </row>
    <row r="228" spans="1:6" s="13" customFormat="1" ht="15.75">
      <c r="A228" s="89" t="s">
        <v>683</v>
      </c>
      <c r="B228" s="101" t="s">
        <v>164</v>
      </c>
      <c r="C228" s="101">
        <v>2004</v>
      </c>
      <c r="D228" s="101" t="s">
        <v>499</v>
      </c>
      <c r="E228" s="103">
        <v>27.19734709157586</v>
      </c>
      <c r="F228" s="106" t="s">
        <v>308</v>
      </c>
    </row>
    <row r="229" spans="1:6" s="13" customFormat="1" ht="15.75">
      <c r="A229" s="89" t="s">
        <v>684</v>
      </c>
      <c r="B229" s="101" t="s">
        <v>164</v>
      </c>
      <c r="C229" s="101">
        <v>2008</v>
      </c>
      <c r="D229" s="101" t="s">
        <v>499</v>
      </c>
      <c r="E229" s="103">
        <v>33.847347091575855</v>
      </c>
      <c r="F229" s="106">
        <v>99453</v>
      </c>
    </row>
    <row r="230" spans="1:6" s="13" customFormat="1" ht="15.75">
      <c r="A230" s="89" t="s">
        <v>685</v>
      </c>
      <c r="B230" s="101" t="s">
        <v>12</v>
      </c>
      <c r="C230" s="101">
        <v>2010</v>
      </c>
      <c r="D230" s="101" t="s">
        <v>499</v>
      </c>
      <c r="E230" s="103">
        <v>28.14734709157586</v>
      </c>
      <c r="F230" s="106">
        <v>102168</v>
      </c>
    </row>
    <row r="231" spans="1:6" s="13" customFormat="1" ht="15.75">
      <c r="A231" s="89" t="s">
        <v>686</v>
      </c>
      <c r="B231" s="101" t="s">
        <v>298</v>
      </c>
      <c r="C231" s="101">
        <v>2006</v>
      </c>
      <c r="D231" s="101" t="s">
        <v>499</v>
      </c>
      <c r="E231" s="103">
        <v>30.997347091575861</v>
      </c>
      <c r="F231" s="106" t="s">
        <v>308</v>
      </c>
    </row>
    <row r="232" spans="1:6" s="13" customFormat="1" ht="15.75">
      <c r="A232" s="89" t="s">
        <v>687</v>
      </c>
      <c r="B232" s="101" t="s">
        <v>107</v>
      </c>
      <c r="C232" s="101">
        <v>2004</v>
      </c>
      <c r="D232" s="101" t="s">
        <v>499</v>
      </c>
      <c r="E232" s="103">
        <v>40.497347091575861</v>
      </c>
      <c r="F232" s="106" t="s">
        <v>308</v>
      </c>
    </row>
    <row r="233" spans="1:6" s="13" customFormat="1" ht="15.75">
      <c r="A233" s="89" t="s">
        <v>688</v>
      </c>
      <c r="B233" s="101" t="s">
        <v>164</v>
      </c>
      <c r="C233" s="101">
        <v>2007</v>
      </c>
      <c r="D233" s="101" t="s">
        <v>499</v>
      </c>
      <c r="E233" s="103">
        <v>26.247347091575861</v>
      </c>
      <c r="F233" s="106" t="s">
        <v>308</v>
      </c>
    </row>
    <row r="234" spans="1:6" s="13" customFormat="1" ht="15.75">
      <c r="A234" s="89" t="s">
        <v>689</v>
      </c>
      <c r="B234" s="101" t="s">
        <v>164</v>
      </c>
      <c r="C234" s="101">
        <v>2009</v>
      </c>
      <c r="D234" s="101" t="s">
        <v>499</v>
      </c>
      <c r="E234" s="103">
        <v>34.797347091575858</v>
      </c>
      <c r="F234" s="106" t="s">
        <v>308</v>
      </c>
    </row>
    <row r="235" spans="1:6" s="13" customFormat="1" ht="15.75">
      <c r="A235" s="89" t="s">
        <v>690</v>
      </c>
      <c r="B235" s="101" t="s">
        <v>155</v>
      </c>
      <c r="C235" s="101">
        <v>2006</v>
      </c>
      <c r="D235" s="101" t="s">
        <v>499</v>
      </c>
      <c r="E235" s="103">
        <v>46.197347091575864</v>
      </c>
      <c r="F235" s="106" t="s">
        <v>308</v>
      </c>
    </row>
    <row r="236" spans="1:6" s="13" customFormat="1" ht="15.75">
      <c r="A236" s="89" t="s">
        <v>691</v>
      </c>
      <c r="B236" s="101" t="s">
        <v>553</v>
      </c>
      <c r="C236" s="101">
        <v>2008</v>
      </c>
      <c r="D236" s="101" t="s">
        <v>499</v>
      </c>
      <c r="E236" s="103">
        <v>47.147347091575853</v>
      </c>
      <c r="F236" s="106" t="s">
        <v>308</v>
      </c>
    </row>
    <row r="237" spans="1:6" s="13" customFormat="1" ht="15.75">
      <c r="A237" s="89" t="s">
        <v>692</v>
      </c>
      <c r="B237" s="101" t="s">
        <v>553</v>
      </c>
      <c r="C237" s="101">
        <v>2010</v>
      </c>
      <c r="D237" s="101" t="s">
        <v>499</v>
      </c>
      <c r="E237" s="103">
        <v>40.497347091575861</v>
      </c>
      <c r="F237" s="106" t="s">
        <v>308</v>
      </c>
    </row>
    <row r="238" spans="1:6" s="13" customFormat="1" ht="15.75">
      <c r="A238" s="89" t="s">
        <v>693</v>
      </c>
      <c r="B238" s="101" t="s">
        <v>298</v>
      </c>
      <c r="C238" s="101">
        <v>2009</v>
      </c>
      <c r="D238" s="101" t="s">
        <v>499</v>
      </c>
      <c r="E238" s="103">
        <v>68.997347091575861</v>
      </c>
      <c r="F238" s="106">
        <v>99460</v>
      </c>
    </row>
    <row r="239" spans="1:6" s="13" customFormat="1" ht="15.75">
      <c r="A239" s="89" t="s">
        <v>694</v>
      </c>
      <c r="B239" s="101" t="s">
        <v>11</v>
      </c>
      <c r="C239" s="101">
        <v>2009</v>
      </c>
      <c r="D239" s="101" t="s">
        <v>499</v>
      </c>
      <c r="E239" s="103">
        <v>87.997347091575861</v>
      </c>
      <c r="F239" s="106">
        <v>99454</v>
      </c>
    </row>
    <row r="240" spans="1:6" s="13" customFormat="1" ht="15.75">
      <c r="A240" s="89" t="s">
        <v>695</v>
      </c>
      <c r="B240" s="101" t="s">
        <v>107</v>
      </c>
      <c r="C240" s="101">
        <v>2009</v>
      </c>
      <c r="D240" s="101" t="s">
        <v>499</v>
      </c>
      <c r="E240" s="103">
        <v>46.197347091575864</v>
      </c>
      <c r="F240" s="106">
        <v>99455</v>
      </c>
    </row>
    <row r="241" spans="1:6" s="13" customFormat="1" ht="15.75">
      <c r="A241" s="89" t="s">
        <v>696</v>
      </c>
      <c r="B241" s="101" t="s">
        <v>164</v>
      </c>
      <c r="C241" s="101">
        <v>2003</v>
      </c>
      <c r="D241" s="101" t="s">
        <v>499</v>
      </c>
      <c r="E241" s="103">
        <v>50.947347091575864</v>
      </c>
      <c r="F241" s="106" t="s">
        <v>308</v>
      </c>
    </row>
    <row r="242" spans="1:6" s="13" customFormat="1" ht="15.75">
      <c r="A242" s="89" t="s">
        <v>697</v>
      </c>
      <c r="B242" s="101" t="s">
        <v>164</v>
      </c>
      <c r="C242" s="101">
        <v>2005</v>
      </c>
      <c r="D242" s="101" t="s">
        <v>499</v>
      </c>
      <c r="E242" s="103">
        <v>50.947347091575864</v>
      </c>
      <c r="F242" s="106" t="s">
        <v>308</v>
      </c>
    </row>
    <row r="243" spans="1:6" s="13" customFormat="1" ht="15.75">
      <c r="A243" s="89" t="s">
        <v>698</v>
      </c>
      <c r="B243" s="101" t="s">
        <v>164</v>
      </c>
      <c r="C243" s="101">
        <v>2005</v>
      </c>
      <c r="D243" s="101" t="s">
        <v>499</v>
      </c>
      <c r="E243" s="103">
        <v>50.947347091575864</v>
      </c>
      <c r="F243" s="106" t="s">
        <v>308</v>
      </c>
    </row>
    <row r="244" spans="1:6" s="13" customFormat="1" ht="15.75">
      <c r="A244" s="89" t="s">
        <v>699</v>
      </c>
      <c r="B244" s="101" t="s">
        <v>700</v>
      </c>
      <c r="C244" s="101">
        <v>2007</v>
      </c>
      <c r="D244" s="101" t="s">
        <v>499</v>
      </c>
      <c r="E244" s="103">
        <v>50.947347091575864</v>
      </c>
      <c r="F244" s="106" t="s">
        <v>308</v>
      </c>
    </row>
    <row r="245" spans="1:6" s="13" customFormat="1" ht="15.75">
      <c r="A245" s="89" t="s">
        <v>701</v>
      </c>
      <c r="B245" s="101" t="s">
        <v>346</v>
      </c>
      <c r="C245" s="101">
        <v>2004</v>
      </c>
      <c r="D245" s="101" t="s">
        <v>499</v>
      </c>
      <c r="E245" s="103">
        <v>50.947347091575864</v>
      </c>
      <c r="F245" s="106" t="s">
        <v>308</v>
      </c>
    </row>
    <row r="246" spans="1:6" s="13" customFormat="1" ht="15.75">
      <c r="A246" s="89" t="s">
        <v>702</v>
      </c>
      <c r="B246" s="101" t="s">
        <v>107</v>
      </c>
      <c r="C246" s="101">
        <v>2006</v>
      </c>
      <c r="D246" s="101" t="s">
        <v>499</v>
      </c>
      <c r="E246" s="103">
        <v>27.19734709157586</v>
      </c>
      <c r="F246" s="106">
        <v>72268</v>
      </c>
    </row>
    <row r="247" spans="1:6" s="13" customFormat="1" ht="15.75">
      <c r="A247" s="89" t="s">
        <v>703</v>
      </c>
      <c r="B247" s="101" t="s">
        <v>107</v>
      </c>
      <c r="C247" s="101">
        <v>2007</v>
      </c>
      <c r="D247" s="101" t="s">
        <v>499</v>
      </c>
      <c r="E247" s="103">
        <v>40.497347091575861</v>
      </c>
      <c r="F247" s="106">
        <v>72268</v>
      </c>
    </row>
    <row r="248" spans="1:6" s="13" customFormat="1" ht="15.75">
      <c r="A248" s="89" t="s">
        <v>704</v>
      </c>
      <c r="B248" s="101" t="s">
        <v>164</v>
      </c>
      <c r="C248" s="101">
        <v>2004</v>
      </c>
      <c r="D248" s="101" t="s">
        <v>499</v>
      </c>
      <c r="E248" s="103">
        <v>30.997347091575861</v>
      </c>
      <c r="F248" s="106">
        <v>77444</v>
      </c>
    </row>
    <row r="249" spans="1:6" s="13" customFormat="1" ht="15.75">
      <c r="A249" s="89" t="s">
        <v>705</v>
      </c>
      <c r="B249" s="101" t="s">
        <v>553</v>
      </c>
      <c r="C249" s="101" t="s">
        <v>27</v>
      </c>
      <c r="D249" s="101" t="s">
        <v>499</v>
      </c>
      <c r="E249" s="103">
        <v>32.89734709157586</v>
      </c>
      <c r="F249" s="106">
        <v>99461</v>
      </c>
    </row>
    <row r="250" spans="1:6" s="13" customFormat="1" ht="15.75">
      <c r="A250" s="89" t="s">
        <v>706</v>
      </c>
      <c r="B250" s="101" t="s">
        <v>298</v>
      </c>
      <c r="C250" s="101">
        <v>2012</v>
      </c>
      <c r="D250" s="101" t="s">
        <v>499</v>
      </c>
      <c r="E250" s="103">
        <v>55.697347091575864</v>
      </c>
      <c r="F250" s="106">
        <v>99461</v>
      </c>
    </row>
    <row r="251" spans="1:6" s="13" customFormat="1" ht="15.75">
      <c r="A251" s="89" t="s">
        <v>707</v>
      </c>
      <c r="B251" s="101" t="s">
        <v>164</v>
      </c>
      <c r="C251" s="101">
        <v>2008</v>
      </c>
      <c r="D251" s="101" t="s">
        <v>499</v>
      </c>
      <c r="E251" s="103">
        <v>30.997347091575861</v>
      </c>
      <c r="F251" s="106" t="s">
        <v>308</v>
      </c>
    </row>
    <row r="252" spans="1:6" s="13" customFormat="1" ht="15.75">
      <c r="A252" s="89" t="s">
        <v>708</v>
      </c>
      <c r="B252" s="101" t="s">
        <v>164</v>
      </c>
      <c r="C252" s="101">
        <v>2005</v>
      </c>
      <c r="D252" s="101" t="s">
        <v>499</v>
      </c>
      <c r="E252" s="103">
        <v>30.997347091575861</v>
      </c>
      <c r="F252" s="106" t="s">
        <v>308</v>
      </c>
    </row>
    <row r="253" spans="1:6" s="13" customFormat="1" ht="15.75">
      <c r="A253" s="89" t="s">
        <v>709</v>
      </c>
      <c r="B253" s="101" t="s">
        <v>12</v>
      </c>
      <c r="C253" s="101">
        <v>2006</v>
      </c>
      <c r="D253" s="101" t="s">
        <v>499</v>
      </c>
      <c r="E253" s="103">
        <v>42.39734709157586</v>
      </c>
      <c r="F253" s="106" t="s">
        <v>308</v>
      </c>
    </row>
    <row r="254" spans="1:6" s="13" customFormat="1" ht="15.75">
      <c r="A254" s="89" t="s">
        <v>710</v>
      </c>
      <c r="B254" s="101" t="s">
        <v>107</v>
      </c>
      <c r="C254" s="101">
        <v>2005</v>
      </c>
      <c r="D254" s="101" t="s">
        <v>499</v>
      </c>
      <c r="E254" s="103">
        <v>42.39734709157586</v>
      </c>
      <c r="F254" s="106" t="s">
        <v>308</v>
      </c>
    </row>
    <row r="255" spans="1:6" s="13" customFormat="1" ht="15.75">
      <c r="A255" s="89" t="s">
        <v>711</v>
      </c>
      <c r="B255" s="101" t="s">
        <v>457</v>
      </c>
      <c r="C255" s="101">
        <v>2003</v>
      </c>
      <c r="D255" s="101" t="s">
        <v>499</v>
      </c>
      <c r="E255" s="103">
        <v>30.997347091575861</v>
      </c>
      <c r="F255" s="106" t="s">
        <v>308</v>
      </c>
    </row>
    <row r="256" spans="1:6" s="13" customFormat="1" ht="15.75">
      <c r="A256" s="89" t="s">
        <v>712</v>
      </c>
      <c r="B256" s="101" t="s">
        <v>713</v>
      </c>
      <c r="C256" s="101" t="s">
        <v>27</v>
      </c>
      <c r="D256" s="101" t="s">
        <v>499</v>
      </c>
      <c r="E256" s="103">
        <v>30.997347091575861</v>
      </c>
      <c r="F256" s="106" t="s">
        <v>308</v>
      </c>
    </row>
    <row r="257" spans="1:6" s="13" customFormat="1" ht="15.75">
      <c r="A257" s="89" t="s">
        <v>714</v>
      </c>
      <c r="B257" s="101" t="s">
        <v>715</v>
      </c>
      <c r="C257" s="101">
        <v>2008</v>
      </c>
      <c r="D257" s="101" t="s">
        <v>499</v>
      </c>
      <c r="E257" s="103">
        <v>35.747347091575861</v>
      </c>
      <c r="F257" s="106">
        <v>102169</v>
      </c>
    </row>
    <row r="258" spans="1:6" s="13" customFormat="1" ht="15.75">
      <c r="A258" s="89" t="s">
        <v>716</v>
      </c>
      <c r="B258" s="101" t="s">
        <v>338</v>
      </c>
      <c r="C258" s="101">
        <v>2008</v>
      </c>
      <c r="D258" s="101" t="s">
        <v>499</v>
      </c>
      <c r="E258" s="103">
        <v>46.197347091575864</v>
      </c>
      <c r="F258" s="106" t="s">
        <v>308</v>
      </c>
    </row>
    <row r="259" spans="1:6" s="13" customFormat="1" ht="15.75">
      <c r="A259" s="89" t="s">
        <v>717</v>
      </c>
      <c r="B259" s="101" t="s">
        <v>553</v>
      </c>
      <c r="C259" s="101">
        <v>2007</v>
      </c>
      <c r="D259" s="101" t="s">
        <v>499</v>
      </c>
      <c r="E259" s="103">
        <v>46.197347091575864</v>
      </c>
      <c r="F259" s="106" t="s">
        <v>308</v>
      </c>
    </row>
    <row r="260" spans="1:6" s="13" customFormat="1" ht="15.75">
      <c r="A260" s="89" t="s">
        <v>718</v>
      </c>
      <c r="B260" s="101" t="s">
        <v>457</v>
      </c>
      <c r="C260" s="101">
        <v>2005</v>
      </c>
      <c r="D260" s="101" t="s">
        <v>499</v>
      </c>
      <c r="E260" s="103">
        <v>44.297347091575858</v>
      </c>
      <c r="F260" s="106" t="s">
        <v>308</v>
      </c>
    </row>
    <row r="261" spans="1:6" s="13" customFormat="1" ht="15.75">
      <c r="A261" s="89" t="s">
        <v>719</v>
      </c>
      <c r="B261" s="101" t="s">
        <v>107</v>
      </c>
      <c r="C261" s="101">
        <v>2002</v>
      </c>
      <c r="D261" s="101" t="s">
        <v>499</v>
      </c>
      <c r="E261" s="103">
        <v>116.49734709157586</v>
      </c>
      <c r="F261" s="106" t="s">
        <v>308</v>
      </c>
    </row>
    <row r="262" spans="1:6" s="13" customFormat="1" ht="15.75">
      <c r="A262" s="89" t="s">
        <v>720</v>
      </c>
      <c r="B262" s="101" t="s">
        <v>107</v>
      </c>
      <c r="C262" s="101">
        <v>2003</v>
      </c>
      <c r="D262" s="101" t="s">
        <v>499</v>
      </c>
      <c r="E262" s="103">
        <v>55.697347091575864</v>
      </c>
      <c r="F262" s="106" t="s">
        <v>308</v>
      </c>
    </row>
    <row r="263" spans="1:6" s="13" customFormat="1" ht="15.75">
      <c r="A263" s="89" t="s">
        <v>721</v>
      </c>
      <c r="B263" s="101" t="s">
        <v>164</v>
      </c>
      <c r="C263" s="101">
        <v>2005</v>
      </c>
      <c r="D263" s="101" t="s">
        <v>499</v>
      </c>
      <c r="E263" s="103">
        <v>40.497347091575861</v>
      </c>
      <c r="F263" s="106" t="s">
        <v>308</v>
      </c>
    </row>
    <row r="264" spans="1:6" s="13" customFormat="1" ht="15.75">
      <c r="A264" s="89" t="s">
        <v>722</v>
      </c>
      <c r="B264" s="101" t="s">
        <v>164</v>
      </c>
      <c r="C264" s="101">
        <v>2004</v>
      </c>
      <c r="D264" s="101" t="s">
        <v>499</v>
      </c>
      <c r="E264" s="103">
        <v>46.197347091575864</v>
      </c>
      <c r="F264" s="106" t="s">
        <v>308</v>
      </c>
    </row>
    <row r="265" spans="1:6" s="13" customFormat="1" ht="15.75">
      <c r="A265" s="89" t="s">
        <v>723</v>
      </c>
      <c r="B265" s="101" t="s">
        <v>164</v>
      </c>
      <c r="C265" s="101">
        <v>2004</v>
      </c>
      <c r="D265" s="101" t="s">
        <v>499</v>
      </c>
      <c r="E265" s="103">
        <v>46.197347091575864</v>
      </c>
      <c r="F265" s="106" t="s">
        <v>308</v>
      </c>
    </row>
    <row r="266" spans="1:6" s="13" customFormat="1" ht="15.75">
      <c r="A266" s="89" t="s">
        <v>724</v>
      </c>
      <c r="B266" s="101" t="s">
        <v>164</v>
      </c>
      <c r="C266" s="101">
        <v>2003</v>
      </c>
      <c r="D266" s="101" t="s">
        <v>499</v>
      </c>
      <c r="E266" s="103">
        <v>61.397347091575853</v>
      </c>
      <c r="F266" s="106" t="s">
        <v>308</v>
      </c>
    </row>
    <row r="267" spans="1:6" s="13" customFormat="1" ht="15.75">
      <c r="A267" s="89" t="s">
        <v>725</v>
      </c>
      <c r="B267" s="101" t="s">
        <v>12</v>
      </c>
      <c r="C267" s="101">
        <v>2003</v>
      </c>
      <c r="D267" s="101" t="s">
        <v>499</v>
      </c>
      <c r="E267" s="103">
        <v>61.397347091575853</v>
      </c>
      <c r="F267" s="106" t="s">
        <v>308</v>
      </c>
    </row>
    <row r="268" spans="1:6" s="13" customFormat="1" ht="15.75">
      <c r="A268" s="88" t="s">
        <v>726</v>
      </c>
      <c r="B268" s="92" t="s">
        <v>457</v>
      </c>
      <c r="C268" s="92">
        <v>2010</v>
      </c>
      <c r="D268" s="92" t="s">
        <v>507</v>
      </c>
      <c r="E268" s="111">
        <v>63.44</v>
      </c>
      <c r="F268" s="104" t="s">
        <v>727</v>
      </c>
    </row>
    <row r="269" spans="1:6" s="13" customFormat="1" ht="15.75">
      <c r="A269" s="89" t="s">
        <v>728</v>
      </c>
      <c r="B269" s="101" t="s">
        <v>729</v>
      </c>
      <c r="C269" s="101">
        <v>2010</v>
      </c>
      <c r="D269" s="101" t="s">
        <v>499</v>
      </c>
      <c r="E269" s="103">
        <v>40.497347091575861</v>
      </c>
      <c r="F269" s="106">
        <v>102171</v>
      </c>
    </row>
    <row r="270" spans="1:6" s="13" customFormat="1" ht="15.75">
      <c r="A270" s="89" t="s">
        <v>730</v>
      </c>
      <c r="B270" s="101" t="s">
        <v>164</v>
      </c>
      <c r="C270" s="101">
        <v>2010</v>
      </c>
      <c r="D270" s="101" t="s">
        <v>499</v>
      </c>
      <c r="E270" s="103">
        <v>49.997347091575861</v>
      </c>
      <c r="F270" s="106" t="s">
        <v>308</v>
      </c>
    </row>
    <row r="271" spans="1:6" s="13" customFormat="1" ht="15.75">
      <c r="A271" s="89" t="s">
        <v>731</v>
      </c>
      <c r="B271" s="101" t="s">
        <v>106</v>
      </c>
      <c r="C271" s="101">
        <v>2007</v>
      </c>
      <c r="D271" s="101" t="s">
        <v>499</v>
      </c>
      <c r="E271" s="103">
        <v>32.89734709157586</v>
      </c>
      <c r="F271" s="106" t="s">
        <v>308</v>
      </c>
    </row>
    <row r="272" spans="1:6" s="13" customFormat="1" ht="15.75">
      <c r="A272" s="89" t="s">
        <v>732</v>
      </c>
      <c r="B272" s="101" t="s">
        <v>729</v>
      </c>
      <c r="C272" s="101">
        <v>2007</v>
      </c>
      <c r="D272" s="101" t="s">
        <v>499</v>
      </c>
      <c r="E272" s="103">
        <v>30.997347091575861</v>
      </c>
      <c r="F272" s="106" t="s">
        <v>308</v>
      </c>
    </row>
    <row r="273" spans="1:6" s="13" customFormat="1" ht="15.75">
      <c r="A273" s="107" t="s">
        <v>733</v>
      </c>
      <c r="B273" s="105" t="s">
        <v>457</v>
      </c>
      <c r="C273" s="105">
        <v>2010</v>
      </c>
      <c r="D273" s="105" t="s">
        <v>507</v>
      </c>
      <c r="E273" s="108">
        <v>63.44</v>
      </c>
      <c r="F273" s="104">
        <v>102171</v>
      </c>
    </row>
    <row r="274" spans="1:6" s="13" customFormat="1" ht="15.75">
      <c r="A274" s="89" t="s">
        <v>734</v>
      </c>
      <c r="B274" s="101" t="s">
        <v>12</v>
      </c>
      <c r="C274" s="101">
        <v>2009</v>
      </c>
      <c r="D274" s="101" t="s">
        <v>499</v>
      </c>
      <c r="E274" s="103">
        <v>49.997347091575861</v>
      </c>
      <c r="F274" s="106" t="s">
        <v>308</v>
      </c>
    </row>
    <row r="275" spans="1:6" s="13" customFormat="1" ht="15.75">
      <c r="A275" s="89" t="s">
        <v>735</v>
      </c>
      <c r="B275" s="101" t="s">
        <v>298</v>
      </c>
      <c r="C275" s="101">
        <v>2004</v>
      </c>
      <c r="D275" s="101" t="s">
        <v>499</v>
      </c>
      <c r="E275" s="103">
        <v>32.89734709157586</v>
      </c>
      <c r="F275" s="106" t="s">
        <v>308</v>
      </c>
    </row>
    <row r="276" spans="1:6" s="13" customFormat="1" ht="15.75">
      <c r="A276" s="89" t="s">
        <v>736</v>
      </c>
      <c r="B276" s="101" t="s">
        <v>11</v>
      </c>
      <c r="C276" s="101">
        <v>2006</v>
      </c>
      <c r="D276" s="101" t="s">
        <v>499</v>
      </c>
      <c r="E276" s="103">
        <v>31.94734709157586</v>
      </c>
      <c r="F276" s="106" t="s">
        <v>308</v>
      </c>
    </row>
    <row r="277" spans="1:6" s="13" customFormat="1" ht="15.75">
      <c r="A277" s="89" t="s">
        <v>737</v>
      </c>
      <c r="B277" s="101" t="s">
        <v>107</v>
      </c>
      <c r="C277" s="101">
        <v>2005</v>
      </c>
      <c r="D277" s="101" t="s">
        <v>499</v>
      </c>
      <c r="E277" s="103">
        <v>31.94734709157586</v>
      </c>
      <c r="F277" s="106" t="s">
        <v>308</v>
      </c>
    </row>
    <row r="278" spans="1:6" s="13" customFormat="1" ht="15.75">
      <c r="A278" s="89" t="s">
        <v>738</v>
      </c>
      <c r="B278" s="101" t="s">
        <v>729</v>
      </c>
      <c r="C278" s="101">
        <v>2006</v>
      </c>
      <c r="D278" s="101" t="s">
        <v>499</v>
      </c>
      <c r="E278" s="103">
        <v>97.497347091575861</v>
      </c>
      <c r="F278" s="106" t="s">
        <v>308</v>
      </c>
    </row>
    <row r="279" spans="1:6" s="13" customFormat="1" ht="15.75">
      <c r="A279" s="89" t="s">
        <v>739</v>
      </c>
      <c r="B279" s="101" t="s">
        <v>107</v>
      </c>
      <c r="C279" s="101">
        <v>2004</v>
      </c>
      <c r="D279" s="101" t="s">
        <v>499</v>
      </c>
      <c r="E279" s="103">
        <v>46.197347091575864</v>
      </c>
      <c r="F279" s="106" t="s">
        <v>308</v>
      </c>
    </row>
    <row r="280" spans="1:6" s="13" customFormat="1" ht="15.75">
      <c r="A280" s="89" t="s">
        <v>740</v>
      </c>
      <c r="B280" s="101" t="s">
        <v>11</v>
      </c>
      <c r="C280" s="101">
        <v>2010</v>
      </c>
      <c r="D280" s="101" t="s">
        <v>499</v>
      </c>
      <c r="E280" s="103">
        <v>40.497347091575861</v>
      </c>
      <c r="F280" s="106">
        <v>102170</v>
      </c>
    </row>
    <row r="281" spans="1:6" s="13" customFormat="1" ht="15.75">
      <c r="A281" s="89" t="s">
        <v>741</v>
      </c>
      <c r="B281" s="101" t="s">
        <v>12</v>
      </c>
      <c r="C281" s="101">
        <v>2011</v>
      </c>
      <c r="D281" s="101" t="s">
        <v>499</v>
      </c>
      <c r="E281" s="103">
        <v>76.597347091575855</v>
      </c>
      <c r="F281" s="106">
        <v>99462</v>
      </c>
    </row>
    <row r="282" spans="1:6" s="13" customFormat="1" ht="15.75">
      <c r="A282" s="89" t="s">
        <v>742</v>
      </c>
      <c r="B282" s="101" t="s">
        <v>164</v>
      </c>
      <c r="C282" s="101">
        <v>2009</v>
      </c>
      <c r="D282" s="101" t="s">
        <v>499</v>
      </c>
      <c r="E282" s="103">
        <v>65.197347091575864</v>
      </c>
      <c r="F282" s="106">
        <v>51448</v>
      </c>
    </row>
    <row r="283" spans="1:6" s="13" customFormat="1" ht="15.75">
      <c r="A283" s="89" t="s">
        <v>743</v>
      </c>
      <c r="B283" s="101" t="s">
        <v>164</v>
      </c>
      <c r="C283" s="101">
        <v>2010</v>
      </c>
      <c r="D283" s="101" t="s">
        <v>499</v>
      </c>
      <c r="E283" s="103">
        <v>33.847347091575855</v>
      </c>
      <c r="F283" s="106">
        <v>51448</v>
      </c>
    </row>
    <row r="284" spans="1:6" s="13" customFormat="1" ht="15.75">
      <c r="A284" s="89" t="s">
        <v>744</v>
      </c>
      <c r="B284" s="101" t="s">
        <v>164</v>
      </c>
      <c r="C284" s="101">
        <v>2008</v>
      </c>
      <c r="D284" s="101" t="s">
        <v>499</v>
      </c>
      <c r="E284" s="103">
        <v>51.897347091575853</v>
      </c>
      <c r="F284" s="106" t="s">
        <v>308</v>
      </c>
    </row>
    <row r="285" spans="1:6" s="13" customFormat="1" ht="15.75">
      <c r="A285" s="107" t="s">
        <v>745</v>
      </c>
      <c r="B285" s="105" t="s">
        <v>520</v>
      </c>
      <c r="C285" s="105">
        <v>2011</v>
      </c>
      <c r="D285" s="92" t="s">
        <v>507</v>
      </c>
      <c r="E285" s="108">
        <v>46.34</v>
      </c>
      <c r="F285" s="110" t="s">
        <v>746</v>
      </c>
    </row>
    <row r="286" spans="1:6" s="13" customFormat="1" ht="15.75">
      <c r="A286" s="107" t="s">
        <v>747</v>
      </c>
      <c r="B286" s="105" t="s">
        <v>457</v>
      </c>
      <c r="C286" s="105">
        <v>2011</v>
      </c>
      <c r="D286" s="92" t="s">
        <v>507</v>
      </c>
      <c r="E286" s="108">
        <v>108.09</v>
      </c>
      <c r="F286" s="104" t="s">
        <v>748</v>
      </c>
    </row>
    <row r="287" spans="1:6" s="13" customFormat="1" ht="15.75">
      <c r="A287" s="89" t="s">
        <v>749</v>
      </c>
      <c r="B287" s="101" t="s">
        <v>107</v>
      </c>
      <c r="C287" s="101">
        <v>2010</v>
      </c>
      <c r="D287" s="101" t="s">
        <v>499</v>
      </c>
      <c r="E287" s="103">
        <v>42.39734709157586</v>
      </c>
      <c r="F287" s="106">
        <v>99463</v>
      </c>
    </row>
    <row r="288" spans="1:6" s="13" customFormat="1" ht="15.75">
      <c r="A288" s="89" t="s">
        <v>750</v>
      </c>
      <c r="B288" s="101" t="s">
        <v>164</v>
      </c>
      <c r="C288" s="101">
        <v>2010</v>
      </c>
      <c r="D288" s="101" t="s">
        <v>499</v>
      </c>
      <c r="E288" s="103">
        <v>46.197347091575864</v>
      </c>
      <c r="F288" s="106">
        <v>95600</v>
      </c>
    </row>
    <row r="289" spans="1:6" s="13" customFormat="1" ht="15.75">
      <c r="A289" s="89" t="s">
        <v>751</v>
      </c>
      <c r="B289" s="101" t="s">
        <v>164</v>
      </c>
      <c r="C289" s="101">
        <v>2011</v>
      </c>
      <c r="D289" s="101" t="s">
        <v>499</v>
      </c>
      <c r="E289" s="103">
        <v>61.397347091575853</v>
      </c>
      <c r="F289" s="106">
        <v>95600</v>
      </c>
    </row>
    <row r="290" spans="1:6" s="13" customFormat="1" ht="15.75">
      <c r="A290" s="89" t="s">
        <v>752</v>
      </c>
      <c r="B290" s="101" t="s">
        <v>164</v>
      </c>
      <c r="C290" s="101">
        <v>2012</v>
      </c>
      <c r="D290" s="101" t="s">
        <v>499</v>
      </c>
      <c r="E290" s="103">
        <v>30.997347091575861</v>
      </c>
      <c r="F290" s="106">
        <v>95600</v>
      </c>
    </row>
    <row r="291" spans="1:6" s="13" customFormat="1" ht="15.75">
      <c r="A291" s="89" t="s">
        <v>753</v>
      </c>
      <c r="B291" s="101" t="s">
        <v>754</v>
      </c>
      <c r="C291" s="101">
        <v>2013</v>
      </c>
      <c r="D291" s="101" t="s">
        <v>499</v>
      </c>
      <c r="E291" s="103">
        <v>41.447347091575864</v>
      </c>
      <c r="F291" s="106">
        <v>95598</v>
      </c>
    </row>
    <row r="292" spans="1:6" s="13" customFormat="1" ht="15.75">
      <c r="A292" s="89" t="s">
        <v>755</v>
      </c>
      <c r="B292" s="101" t="s">
        <v>553</v>
      </c>
      <c r="C292" s="101">
        <v>2011</v>
      </c>
      <c r="D292" s="101" t="s">
        <v>499</v>
      </c>
      <c r="E292" s="103">
        <v>51.897347091575853</v>
      </c>
      <c r="F292" s="106">
        <v>95598</v>
      </c>
    </row>
    <row r="293" spans="1:6" s="13" customFormat="1" ht="15.75">
      <c r="A293" s="89" t="s">
        <v>756</v>
      </c>
      <c r="B293" s="101" t="s">
        <v>754</v>
      </c>
      <c r="C293" s="101">
        <v>2010</v>
      </c>
      <c r="D293" s="101" t="s">
        <v>499</v>
      </c>
      <c r="E293" s="103">
        <v>70.897347091575853</v>
      </c>
      <c r="F293" s="106" t="s">
        <v>308</v>
      </c>
    </row>
    <row r="294" spans="1:6" s="13" customFormat="1" ht="15.75">
      <c r="A294" s="89" t="s">
        <v>757</v>
      </c>
      <c r="B294" s="101" t="s">
        <v>754</v>
      </c>
      <c r="C294" s="101">
        <v>2012</v>
      </c>
      <c r="D294" s="101" t="s">
        <v>499</v>
      </c>
      <c r="E294" s="103">
        <v>30.997347091575861</v>
      </c>
      <c r="F294" s="106" t="s">
        <v>308</v>
      </c>
    </row>
    <row r="295" spans="1:6" s="13" customFormat="1" ht="15.75">
      <c r="A295" s="89" t="s">
        <v>758</v>
      </c>
      <c r="B295" s="101" t="s">
        <v>457</v>
      </c>
      <c r="C295" s="101">
        <v>2010</v>
      </c>
      <c r="D295" s="101" t="s">
        <v>499</v>
      </c>
      <c r="E295" s="103">
        <v>63.297347091575858</v>
      </c>
      <c r="F295" s="106">
        <v>102172</v>
      </c>
    </row>
    <row r="296" spans="1:6" s="13" customFormat="1" ht="15.75">
      <c r="A296" s="89" t="s">
        <v>759</v>
      </c>
      <c r="B296" s="101" t="s">
        <v>729</v>
      </c>
      <c r="C296" s="101">
        <v>2006</v>
      </c>
      <c r="D296" s="101" t="s">
        <v>499</v>
      </c>
      <c r="E296" s="103">
        <v>42.39734709157586</v>
      </c>
      <c r="F296" s="106" t="s">
        <v>308</v>
      </c>
    </row>
    <row r="297" spans="1:6" s="13" customFormat="1" ht="15.75">
      <c r="A297" s="89" t="s">
        <v>760</v>
      </c>
      <c r="B297" s="101" t="s">
        <v>107</v>
      </c>
      <c r="C297" s="101">
        <v>2006</v>
      </c>
      <c r="D297" s="101" t="s">
        <v>499</v>
      </c>
      <c r="E297" s="103">
        <v>68.997347091575861</v>
      </c>
      <c r="F297" s="106">
        <v>13727</v>
      </c>
    </row>
    <row r="298" spans="1:6" s="13" customFormat="1" ht="15.75">
      <c r="A298" s="89" t="s">
        <v>761</v>
      </c>
      <c r="B298" s="101" t="s">
        <v>107</v>
      </c>
      <c r="C298" s="101">
        <v>2006</v>
      </c>
      <c r="D298" s="101" t="s">
        <v>499</v>
      </c>
      <c r="E298" s="103">
        <v>30.047347091575858</v>
      </c>
      <c r="F298" s="106">
        <v>73127</v>
      </c>
    </row>
    <row r="299" spans="1:6" s="13" customFormat="1" ht="15.75">
      <c r="A299" s="89" t="s">
        <v>762</v>
      </c>
      <c r="B299" s="101" t="s">
        <v>346</v>
      </c>
      <c r="C299" s="101">
        <v>2008</v>
      </c>
      <c r="D299" s="101" t="s">
        <v>499</v>
      </c>
      <c r="E299" s="103">
        <v>29.097347091575859</v>
      </c>
      <c r="F299" s="106" t="s">
        <v>308</v>
      </c>
    </row>
    <row r="300" spans="1:6" s="13" customFormat="1" ht="15.75">
      <c r="A300" s="89" t="s">
        <v>763</v>
      </c>
      <c r="B300" s="101" t="s">
        <v>164</v>
      </c>
      <c r="C300" s="101">
        <v>2006</v>
      </c>
      <c r="D300" s="101" t="s">
        <v>499</v>
      </c>
      <c r="E300" s="103">
        <v>84.197347091575864</v>
      </c>
      <c r="F300" s="106" t="s">
        <v>308</v>
      </c>
    </row>
    <row r="301" spans="1:6" s="13" customFormat="1" ht="15.75">
      <c r="A301" s="89" t="s">
        <v>764</v>
      </c>
      <c r="B301" s="101" t="s">
        <v>107</v>
      </c>
      <c r="C301" s="101">
        <v>2003</v>
      </c>
      <c r="D301" s="101" t="s">
        <v>499</v>
      </c>
      <c r="E301" s="103">
        <v>32.89734709157586</v>
      </c>
      <c r="F301" s="106" t="s">
        <v>308</v>
      </c>
    </row>
    <row r="302" spans="1:6" s="13" customFormat="1" ht="15.75">
      <c r="A302" s="89" t="s">
        <v>765</v>
      </c>
      <c r="B302" s="101" t="s">
        <v>155</v>
      </c>
      <c r="C302" s="101">
        <v>2007</v>
      </c>
      <c r="D302" s="101" t="s">
        <v>499</v>
      </c>
      <c r="E302" s="103">
        <v>31.94734709157586</v>
      </c>
      <c r="F302" s="106" t="s">
        <v>308</v>
      </c>
    </row>
    <row r="303" spans="1:6" s="13" customFormat="1" ht="15.75">
      <c r="A303" s="89" t="s">
        <v>766</v>
      </c>
      <c r="B303" s="101" t="s">
        <v>164</v>
      </c>
      <c r="C303" s="101">
        <v>2007</v>
      </c>
      <c r="D303" s="101" t="s">
        <v>499</v>
      </c>
      <c r="E303" s="103">
        <v>46.197347091575864</v>
      </c>
      <c r="F303" s="106">
        <v>77600</v>
      </c>
    </row>
    <row r="304" spans="1:6" s="13" customFormat="1" ht="15.75">
      <c r="A304" s="89" t="s">
        <v>767</v>
      </c>
      <c r="B304" s="101" t="s">
        <v>12</v>
      </c>
      <c r="C304" s="101">
        <v>2005</v>
      </c>
      <c r="D304" s="101" t="s">
        <v>499</v>
      </c>
      <c r="E304" s="103">
        <v>49.997347091575861</v>
      </c>
      <c r="F304" s="106" t="s">
        <v>308</v>
      </c>
    </row>
    <row r="305" spans="1:6" s="13" customFormat="1" ht="15.75">
      <c r="A305" s="89" t="s">
        <v>768</v>
      </c>
      <c r="B305" s="101" t="s">
        <v>457</v>
      </c>
      <c r="C305" s="101">
        <v>2005</v>
      </c>
      <c r="D305" s="101" t="s">
        <v>499</v>
      </c>
      <c r="E305" s="103">
        <v>27.19734709157586</v>
      </c>
      <c r="F305" s="106">
        <v>77600</v>
      </c>
    </row>
    <row r="306" spans="1:6" s="13" customFormat="1" ht="15.75">
      <c r="A306" s="89" t="s">
        <v>769</v>
      </c>
      <c r="B306" s="101" t="s">
        <v>164</v>
      </c>
      <c r="C306" s="101">
        <v>2005</v>
      </c>
      <c r="D306" s="101" t="s">
        <v>499</v>
      </c>
      <c r="E306" s="103">
        <v>53.797347091575858</v>
      </c>
      <c r="F306" s="106" t="s">
        <v>308</v>
      </c>
    </row>
    <row r="307" spans="1:6" s="13" customFormat="1" ht="15.75">
      <c r="A307" s="89" t="s">
        <v>770</v>
      </c>
      <c r="B307" s="101" t="s">
        <v>622</v>
      </c>
      <c r="C307" s="101">
        <v>2010</v>
      </c>
      <c r="D307" s="101" t="s">
        <v>499</v>
      </c>
      <c r="E307" s="103">
        <v>53.797347091575858</v>
      </c>
      <c r="F307" s="106">
        <v>102173</v>
      </c>
    </row>
    <row r="308" spans="1:6" s="13" customFormat="1" ht="15.75">
      <c r="A308" s="89" t="s">
        <v>771</v>
      </c>
      <c r="B308" s="101" t="s">
        <v>772</v>
      </c>
      <c r="C308" s="101">
        <v>2011</v>
      </c>
      <c r="D308" s="101" t="s">
        <v>499</v>
      </c>
      <c r="E308" s="103">
        <v>32.89734709157586</v>
      </c>
      <c r="F308" s="106">
        <v>102174</v>
      </c>
    </row>
    <row r="309" spans="1:6" s="13" customFormat="1" ht="15.75">
      <c r="A309" s="89" t="s">
        <v>773</v>
      </c>
      <c r="B309" s="101" t="s">
        <v>12</v>
      </c>
      <c r="C309" s="101">
        <v>2007</v>
      </c>
      <c r="D309" s="101" t="s">
        <v>499</v>
      </c>
      <c r="E309" s="103">
        <v>59.497347091575861</v>
      </c>
      <c r="F309" s="106">
        <v>77445</v>
      </c>
    </row>
    <row r="310" spans="1:6" s="13" customFormat="1" ht="15.75">
      <c r="A310" s="89" t="s">
        <v>774</v>
      </c>
      <c r="B310" s="101" t="s">
        <v>164</v>
      </c>
      <c r="C310" s="101">
        <v>2007</v>
      </c>
      <c r="D310" s="101" t="s">
        <v>499</v>
      </c>
      <c r="E310" s="103">
        <v>82.297347091575858</v>
      </c>
      <c r="F310" s="106">
        <v>89150</v>
      </c>
    </row>
    <row r="311" spans="1:6" s="13" customFormat="1" ht="15.75">
      <c r="A311" s="89" t="s">
        <v>775</v>
      </c>
      <c r="B311" s="101" t="s">
        <v>164</v>
      </c>
      <c r="C311" s="101">
        <v>2012</v>
      </c>
      <c r="D311" s="101" t="s">
        <v>499</v>
      </c>
      <c r="E311" s="103">
        <v>34.797347091575858</v>
      </c>
      <c r="F311" s="106">
        <v>102175</v>
      </c>
    </row>
    <row r="312" spans="1:6" s="13" customFormat="1" ht="15.75">
      <c r="A312" s="89" t="s">
        <v>776</v>
      </c>
      <c r="B312" s="101" t="s">
        <v>11</v>
      </c>
      <c r="C312" s="101">
        <v>2007</v>
      </c>
      <c r="D312" s="101" t="s">
        <v>499</v>
      </c>
      <c r="E312" s="103">
        <v>42.39734709157586</v>
      </c>
      <c r="F312" s="106" t="s">
        <v>308</v>
      </c>
    </row>
    <row r="313" spans="1:6" s="13" customFormat="1" ht="15.75">
      <c r="A313" s="89" t="s">
        <v>777</v>
      </c>
      <c r="B313" s="101" t="s">
        <v>11</v>
      </c>
      <c r="C313" s="101">
        <v>2007</v>
      </c>
      <c r="D313" s="101" t="s">
        <v>499</v>
      </c>
      <c r="E313" s="103">
        <v>42.39734709157586</v>
      </c>
      <c r="F313" s="106" t="s">
        <v>308</v>
      </c>
    </row>
    <row r="314" spans="1:6" s="13" customFormat="1" ht="15.75">
      <c r="A314" s="107" t="s">
        <v>778</v>
      </c>
      <c r="B314" s="105" t="s">
        <v>457</v>
      </c>
      <c r="C314" s="105">
        <v>2012</v>
      </c>
      <c r="D314" s="105" t="s">
        <v>507</v>
      </c>
      <c r="E314" s="108">
        <v>46.34</v>
      </c>
      <c r="F314" s="104" t="s">
        <v>779</v>
      </c>
    </row>
    <row r="315" spans="1:6" s="13" customFormat="1" ht="15.75">
      <c r="A315" s="89" t="s">
        <v>780</v>
      </c>
      <c r="B315" s="101" t="s">
        <v>164</v>
      </c>
      <c r="C315" s="101">
        <v>2012</v>
      </c>
      <c r="D315" s="101" t="s">
        <v>499</v>
      </c>
      <c r="E315" s="103">
        <v>34.797347091575858</v>
      </c>
      <c r="F315" s="106">
        <v>99822</v>
      </c>
    </row>
    <row r="316" spans="1:6" s="13" customFormat="1" ht="15.75">
      <c r="A316" s="89" t="s">
        <v>781</v>
      </c>
      <c r="B316" s="101" t="s">
        <v>107</v>
      </c>
      <c r="C316" s="101">
        <v>2010</v>
      </c>
      <c r="D316" s="101" t="s">
        <v>499</v>
      </c>
      <c r="E316" s="103">
        <v>68.997347091575861</v>
      </c>
      <c r="F316" s="106">
        <v>89126</v>
      </c>
    </row>
    <row r="317" spans="1:6" s="13" customFormat="1" ht="15.75">
      <c r="A317" s="89" t="s">
        <v>782</v>
      </c>
      <c r="B317" s="101" t="s">
        <v>164</v>
      </c>
      <c r="C317" s="101">
        <v>2011</v>
      </c>
      <c r="D317" s="101" t="s">
        <v>499</v>
      </c>
      <c r="E317" s="103">
        <v>40.497347091575861</v>
      </c>
      <c r="F317" s="106">
        <v>99822</v>
      </c>
    </row>
    <row r="318" spans="1:6" s="13" customFormat="1" ht="15.75">
      <c r="A318" s="89" t="s">
        <v>783</v>
      </c>
      <c r="B318" s="101" t="s">
        <v>107</v>
      </c>
      <c r="C318" s="101">
        <v>2011</v>
      </c>
      <c r="D318" s="101" t="s">
        <v>499</v>
      </c>
      <c r="E318" s="103">
        <v>29.097347091575859</v>
      </c>
      <c r="F318" s="106">
        <v>108982</v>
      </c>
    </row>
    <row r="319" spans="1:6" s="13" customFormat="1" ht="15.75">
      <c r="A319" s="89" t="s">
        <v>784</v>
      </c>
      <c r="B319" s="101" t="s">
        <v>107</v>
      </c>
      <c r="C319" s="101">
        <v>2004</v>
      </c>
      <c r="D319" s="101" t="s">
        <v>499</v>
      </c>
      <c r="E319" s="103">
        <v>34.797347091575858</v>
      </c>
      <c r="F319" s="106" t="s">
        <v>308</v>
      </c>
    </row>
    <row r="320" spans="1:6" s="13" customFormat="1" ht="15.75">
      <c r="A320" s="89" t="s">
        <v>785</v>
      </c>
      <c r="B320" s="101" t="s">
        <v>20</v>
      </c>
      <c r="C320" s="101">
        <v>2011</v>
      </c>
      <c r="D320" s="101" t="s">
        <v>499</v>
      </c>
      <c r="E320" s="103">
        <v>34.797347091575858</v>
      </c>
      <c r="F320" s="106">
        <v>99431</v>
      </c>
    </row>
    <row r="321" spans="1:6" s="13" customFormat="1" ht="15.75">
      <c r="A321" s="89" t="s">
        <v>786</v>
      </c>
      <c r="B321" s="101" t="s">
        <v>20</v>
      </c>
      <c r="C321" s="101">
        <v>2012</v>
      </c>
      <c r="D321" s="101" t="s">
        <v>499</v>
      </c>
      <c r="E321" s="103">
        <v>126.94734709157586</v>
      </c>
      <c r="F321" s="106">
        <v>99431</v>
      </c>
    </row>
    <row r="322" spans="1:6" s="13" customFormat="1" ht="15.75">
      <c r="A322" s="89" t="s">
        <v>787</v>
      </c>
      <c r="B322" s="101" t="s">
        <v>164</v>
      </c>
      <c r="C322" s="101">
        <v>2008</v>
      </c>
      <c r="D322" s="101" t="s">
        <v>499</v>
      </c>
      <c r="E322" s="103">
        <v>44.297347091575858</v>
      </c>
      <c r="F322" s="106">
        <v>99432</v>
      </c>
    </row>
    <row r="323" spans="1:6" s="13" customFormat="1" ht="15.75">
      <c r="A323" s="89" t="s">
        <v>788</v>
      </c>
      <c r="B323" s="101" t="s">
        <v>164</v>
      </c>
      <c r="C323" s="101">
        <v>2011</v>
      </c>
      <c r="D323" s="112" t="s">
        <v>499</v>
      </c>
      <c r="E323" s="103">
        <v>88.947347091575864</v>
      </c>
      <c r="F323" s="106">
        <v>113584</v>
      </c>
    </row>
    <row r="324" spans="1:6" s="13" customFormat="1" ht="15.75">
      <c r="A324" s="89" t="s">
        <v>789</v>
      </c>
      <c r="B324" s="101" t="s">
        <v>164</v>
      </c>
      <c r="C324" s="101">
        <v>2010</v>
      </c>
      <c r="D324" s="112" t="s">
        <v>499</v>
      </c>
      <c r="E324" s="103">
        <v>31.94734709157586</v>
      </c>
      <c r="F324" s="106">
        <v>89127</v>
      </c>
    </row>
    <row r="325" spans="1:6" s="13" customFormat="1" ht="15.75">
      <c r="A325" s="89" t="s">
        <v>790</v>
      </c>
      <c r="B325" s="101" t="s">
        <v>164</v>
      </c>
      <c r="C325" s="101">
        <v>2011</v>
      </c>
      <c r="D325" s="101" t="s">
        <v>499</v>
      </c>
      <c r="E325" s="103">
        <v>31.95</v>
      </c>
      <c r="F325" s="106">
        <v>89127</v>
      </c>
    </row>
    <row r="326" spans="1:6" s="13" customFormat="1" ht="15.75">
      <c r="A326" s="89" t="s">
        <v>791</v>
      </c>
      <c r="B326" s="101" t="s">
        <v>164</v>
      </c>
      <c r="C326" s="101">
        <v>2011</v>
      </c>
      <c r="D326" s="112" t="s">
        <v>499</v>
      </c>
      <c r="E326" s="103">
        <v>50.947347091575864</v>
      </c>
      <c r="F326" s="106">
        <v>89127</v>
      </c>
    </row>
    <row r="327" spans="1:6" s="13" customFormat="1" ht="15.75">
      <c r="A327" s="89" t="s">
        <v>792</v>
      </c>
      <c r="B327" s="101" t="s">
        <v>164</v>
      </c>
      <c r="C327" s="101">
        <v>2010</v>
      </c>
      <c r="D327" s="101" t="s">
        <v>499</v>
      </c>
      <c r="E327" s="103">
        <v>49.997347091575861</v>
      </c>
      <c r="F327" s="106">
        <v>89127</v>
      </c>
    </row>
    <row r="328" spans="1:6" s="13" customFormat="1" ht="15.75">
      <c r="A328" s="89" t="s">
        <v>793</v>
      </c>
      <c r="B328" s="101" t="s">
        <v>107</v>
      </c>
      <c r="C328" s="101">
        <v>2010</v>
      </c>
      <c r="D328" s="101" t="s">
        <v>499</v>
      </c>
      <c r="E328" s="103">
        <v>46.197347091575864</v>
      </c>
      <c r="F328" s="106">
        <v>89127</v>
      </c>
    </row>
    <row r="329" spans="1:6" s="13" customFormat="1" ht="15.75">
      <c r="A329" s="89" t="s">
        <v>794</v>
      </c>
      <c r="B329" s="101" t="s">
        <v>164</v>
      </c>
      <c r="C329" s="101">
        <v>2004</v>
      </c>
      <c r="D329" s="101" t="s">
        <v>499</v>
      </c>
      <c r="E329" s="103">
        <v>63.297347091575858</v>
      </c>
      <c r="F329" s="106" t="s">
        <v>308</v>
      </c>
    </row>
    <row r="330" spans="1:6" s="13" customFormat="1" ht="15.75">
      <c r="A330" s="89" t="s">
        <v>795</v>
      </c>
      <c r="B330" s="101" t="s">
        <v>20</v>
      </c>
      <c r="C330" s="101">
        <v>2007</v>
      </c>
      <c r="D330" s="101" t="s">
        <v>499</v>
      </c>
      <c r="E330" s="103">
        <v>37.64734709157586</v>
      </c>
      <c r="F330" s="106" t="s">
        <v>308</v>
      </c>
    </row>
    <row r="331" spans="1:6" s="13" customFormat="1" ht="15.75">
      <c r="A331" s="107" t="s">
        <v>796</v>
      </c>
      <c r="B331" s="92" t="s">
        <v>457</v>
      </c>
      <c r="C331" s="105">
        <v>2008</v>
      </c>
      <c r="D331" s="92" t="s">
        <v>507</v>
      </c>
      <c r="E331" s="111">
        <v>35.89</v>
      </c>
      <c r="F331" s="110" t="s">
        <v>797</v>
      </c>
    </row>
    <row r="332" spans="1:6" s="13" customFormat="1" ht="15.75">
      <c r="A332" s="89" t="s">
        <v>798</v>
      </c>
      <c r="B332" s="101" t="s">
        <v>346</v>
      </c>
      <c r="C332" s="101">
        <v>2005</v>
      </c>
      <c r="D332" s="101" t="s">
        <v>499</v>
      </c>
      <c r="E332" s="103">
        <v>36.697347091575864</v>
      </c>
      <c r="F332" s="104">
        <v>89127</v>
      </c>
    </row>
    <row r="333" spans="1:6" s="13" customFormat="1" ht="15.75">
      <c r="A333" s="89" t="s">
        <v>799</v>
      </c>
      <c r="B333" s="101" t="s">
        <v>107</v>
      </c>
      <c r="C333" s="101">
        <v>2005</v>
      </c>
      <c r="D333" s="101" t="s">
        <v>499</v>
      </c>
      <c r="E333" s="103">
        <v>29.097347091575859</v>
      </c>
      <c r="F333" s="106" t="s">
        <v>308</v>
      </c>
    </row>
    <row r="334" spans="1:6" s="13" customFormat="1" ht="15.75">
      <c r="A334" s="89" t="s">
        <v>800</v>
      </c>
      <c r="B334" s="101" t="s">
        <v>457</v>
      </c>
      <c r="C334" s="101">
        <v>2003</v>
      </c>
      <c r="D334" s="101" t="s">
        <v>499</v>
      </c>
      <c r="E334" s="103">
        <v>36.697347091575864</v>
      </c>
      <c r="F334" s="106" t="s">
        <v>308</v>
      </c>
    </row>
    <row r="335" spans="1:6" s="13" customFormat="1" ht="15.75">
      <c r="A335" s="89" t="s">
        <v>801</v>
      </c>
      <c r="B335" s="101" t="s">
        <v>107</v>
      </c>
      <c r="C335" s="101">
        <v>2003</v>
      </c>
      <c r="D335" s="101" t="s">
        <v>499</v>
      </c>
      <c r="E335" s="103">
        <v>29.097347091575859</v>
      </c>
      <c r="F335" s="106" t="s">
        <v>308</v>
      </c>
    </row>
    <row r="336" spans="1:6" s="13" customFormat="1" ht="15.75">
      <c r="A336" s="89" t="s">
        <v>802</v>
      </c>
      <c r="B336" s="101" t="s">
        <v>457</v>
      </c>
      <c r="C336" s="101">
        <v>2001</v>
      </c>
      <c r="D336" s="101" t="s">
        <v>499</v>
      </c>
      <c r="E336" s="103">
        <v>49.997347091575861</v>
      </c>
      <c r="F336" s="106" t="s">
        <v>308</v>
      </c>
    </row>
    <row r="337" spans="1:6" s="13" customFormat="1" ht="15.75">
      <c r="A337" s="89"/>
      <c r="B337" s="101"/>
      <c r="C337" s="101"/>
      <c r="D337" s="101"/>
      <c r="E337" s="103"/>
      <c r="F337" s="106"/>
    </row>
    <row r="338" spans="1:6" s="13" customFormat="1" ht="15.75">
      <c r="A338" s="113" t="s">
        <v>803</v>
      </c>
      <c r="B338" s="101"/>
      <c r="C338" s="101"/>
      <c r="D338" s="101"/>
      <c r="E338" s="103"/>
      <c r="F338" s="106"/>
    </row>
    <row r="339" spans="1:6" s="13" customFormat="1" ht="15.75">
      <c r="A339" s="89" t="s">
        <v>804</v>
      </c>
      <c r="B339" s="101" t="s">
        <v>805</v>
      </c>
      <c r="C339" s="101" t="s">
        <v>27</v>
      </c>
      <c r="D339" s="101" t="s">
        <v>307</v>
      </c>
      <c r="E339" s="103">
        <v>88.69</v>
      </c>
      <c r="F339" s="106" t="s">
        <v>308</v>
      </c>
    </row>
    <row r="340" spans="1:6" s="13" customFormat="1" ht="15.75">
      <c r="A340" s="89" t="s">
        <v>806</v>
      </c>
      <c r="B340" s="101" t="s">
        <v>805</v>
      </c>
      <c r="C340" s="101" t="s">
        <v>27</v>
      </c>
      <c r="D340" s="101" t="s">
        <v>307</v>
      </c>
      <c r="E340" s="103">
        <v>88.69</v>
      </c>
      <c r="F340" s="106" t="s">
        <v>308</v>
      </c>
    </row>
    <row r="341" spans="1:6" s="13" customFormat="1" ht="15.75">
      <c r="A341" s="89" t="s">
        <v>804</v>
      </c>
      <c r="B341" s="101" t="s">
        <v>805</v>
      </c>
      <c r="C341" s="101" t="s">
        <v>27</v>
      </c>
      <c r="D341" s="101" t="s">
        <v>807</v>
      </c>
      <c r="E341" s="103">
        <v>102.13000000000001</v>
      </c>
      <c r="F341" s="106" t="s">
        <v>308</v>
      </c>
    </row>
    <row r="342" spans="1:6" s="13" customFormat="1" ht="15.75">
      <c r="A342" s="89" t="s">
        <v>806</v>
      </c>
      <c r="B342" s="101" t="s">
        <v>805</v>
      </c>
      <c r="C342" s="101" t="s">
        <v>27</v>
      </c>
      <c r="D342" s="101" t="s">
        <v>807</v>
      </c>
      <c r="E342" s="103">
        <v>102.13000000000001</v>
      </c>
      <c r="F342" s="106" t="s">
        <v>308</v>
      </c>
    </row>
    <row r="343" spans="1:6" s="13" customFormat="1" ht="15.75">
      <c r="A343" s="89" t="s">
        <v>808</v>
      </c>
      <c r="B343" s="101" t="s">
        <v>805</v>
      </c>
      <c r="C343" s="101" t="s">
        <v>27</v>
      </c>
      <c r="D343" s="101" t="s">
        <v>307</v>
      </c>
      <c r="E343" s="103">
        <v>67.209999999999994</v>
      </c>
      <c r="F343" s="106" t="s">
        <v>308</v>
      </c>
    </row>
    <row r="344" spans="1:6" s="13" customFormat="1" ht="15.75">
      <c r="A344" s="89" t="s">
        <v>808</v>
      </c>
      <c r="B344" s="101" t="s">
        <v>805</v>
      </c>
      <c r="C344" s="101" t="s">
        <v>27</v>
      </c>
      <c r="D344" s="101" t="s">
        <v>807</v>
      </c>
      <c r="E344" s="103">
        <v>76.569999999999993</v>
      </c>
      <c r="F344" s="106" t="s">
        <v>308</v>
      </c>
    </row>
    <row r="345" spans="1:6" s="13" customFormat="1" ht="15.75">
      <c r="A345" s="89" t="s">
        <v>809</v>
      </c>
      <c r="B345" s="101" t="s">
        <v>805</v>
      </c>
      <c r="C345" s="101" t="s">
        <v>27</v>
      </c>
      <c r="D345" s="101" t="s">
        <v>807</v>
      </c>
      <c r="E345" s="103">
        <v>137.16999999999999</v>
      </c>
      <c r="F345" s="106" t="s">
        <v>308</v>
      </c>
    </row>
    <row r="346" spans="1:6" s="13" customFormat="1" ht="15.75">
      <c r="A346" s="89" t="s">
        <v>810</v>
      </c>
      <c r="B346" s="101" t="s">
        <v>805</v>
      </c>
      <c r="C346" s="101" t="s">
        <v>27</v>
      </c>
      <c r="D346" s="101" t="s">
        <v>807</v>
      </c>
      <c r="E346" s="103">
        <v>147.13</v>
      </c>
      <c r="F346" s="106" t="s">
        <v>308</v>
      </c>
    </row>
    <row r="347" spans="1:6" s="13" customFormat="1" ht="15.75">
      <c r="A347" s="89" t="s">
        <v>811</v>
      </c>
      <c r="B347" s="101" t="s">
        <v>805</v>
      </c>
      <c r="C347" s="101" t="s">
        <v>27</v>
      </c>
      <c r="D347" s="101" t="s">
        <v>807</v>
      </c>
      <c r="E347" s="103">
        <v>153.13</v>
      </c>
      <c r="F347" s="106" t="s">
        <v>308</v>
      </c>
    </row>
    <row r="348" spans="1:6" s="13" customFormat="1" ht="15.75">
      <c r="A348" s="89" t="s">
        <v>812</v>
      </c>
      <c r="B348" s="101" t="s">
        <v>805</v>
      </c>
      <c r="C348" s="101" t="s">
        <v>27</v>
      </c>
      <c r="D348" s="101" t="s">
        <v>307</v>
      </c>
      <c r="E348" s="103">
        <v>79.81</v>
      </c>
      <c r="F348" s="106" t="s">
        <v>308</v>
      </c>
    </row>
    <row r="349" spans="1:6" s="13" customFormat="1" ht="15.75">
      <c r="A349" s="89" t="s">
        <v>813</v>
      </c>
      <c r="B349" s="101" t="s">
        <v>805</v>
      </c>
      <c r="C349" s="101" t="s">
        <v>27</v>
      </c>
      <c r="D349" s="101" t="s">
        <v>307</v>
      </c>
      <c r="E349" s="103">
        <v>84.73</v>
      </c>
      <c r="F349" s="106" t="s">
        <v>308</v>
      </c>
    </row>
    <row r="350" spans="1:6" s="13" customFormat="1" ht="15.75">
      <c r="A350" s="89" t="s">
        <v>804</v>
      </c>
      <c r="B350" s="101" t="s">
        <v>805</v>
      </c>
      <c r="C350" s="101" t="s">
        <v>27</v>
      </c>
      <c r="D350" s="101" t="s">
        <v>814</v>
      </c>
      <c r="E350" s="103">
        <v>64.69</v>
      </c>
      <c r="F350" s="106" t="s">
        <v>308</v>
      </c>
    </row>
    <row r="351" spans="1:6" s="13" customFormat="1" ht="15.75">
      <c r="A351" s="89" t="s">
        <v>806</v>
      </c>
      <c r="B351" s="101" t="s">
        <v>805</v>
      </c>
      <c r="C351" s="101" t="s">
        <v>27</v>
      </c>
      <c r="D351" s="101" t="s">
        <v>814</v>
      </c>
      <c r="E351" s="103">
        <v>64.69</v>
      </c>
      <c r="F351" s="106" t="s">
        <v>308</v>
      </c>
    </row>
    <row r="352" spans="1:6" s="13" customFormat="1" ht="15.75">
      <c r="A352" s="89" t="s">
        <v>808</v>
      </c>
      <c r="B352" s="101" t="s">
        <v>805</v>
      </c>
      <c r="C352" s="101" t="s">
        <v>27</v>
      </c>
      <c r="D352" s="101" t="s">
        <v>814</v>
      </c>
      <c r="E352" s="103">
        <v>64.69</v>
      </c>
      <c r="F352" s="106" t="s">
        <v>308</v>
      </c>
    </row>
    <row r="353" spans="1:6" s="13" customFormat="1" ht="15.75">
      <c r="A353" s="89" t="s">
        <v>809</v>
      </c>
      <c r="B353" s="101" t="s">
        <v>805</v>
      </c>
      <c r="C353" s="101" t="s">
        <v>27</v>
      </c>
      <c r="D353" s="101" t="s">
        <v>814</v>
      </c>
      <c r="E353" s="103">
        <v>64.69</v>
      </c>
      <c r="F353" s="106" t="s">
        <v>308</v>
      </c>
    </row>
    <row r="354" spans="1:6" s="13" customFormat="1" ht="15.75">
      <c r="A354" s="89" t="s">
        <v>810</v>
      </c>
      <c r="B354" s="101" t="s">
        <v>805</v>
      </c>
      <c r="C354" s="101" t="s">
        <v>27</v>
      </c>
      <c r="D354" s="101" t="s">
        <v>814</v>
      </c>
      <c r="E354" s="103">
        <v>64.69</v>
      </c>
      <c r="F354" s="106" t="s">
        <v>308</v>
      </c>
    </row>
    <row r="355" spans="1:6" s="13" customFormat="1" ht="15.75">
      <c r="A355" s="89" t="s">
        <v>811</v>
      </c>
      <c r="B355" s="101" t="s">
        <v>805</v>
      </c>
      <c r="C355" s="101" t="s">
        <v>27</v>
      </c>
      <c r="D355" s="101" t="s">
        <v>814</v>
      </c>
      <c r="E355" s="103">
        <v>64.69</v>
      </c>
      <c r="F355" s="106" t="s">
        <v>308</v>
      </c>
    </row>
    <row r="356" spans="1:6" s="13" customFormat="1" ht="15.75">
      <c r="A356" s="89" t="s">
        <v>812</v>
      </c>
      <c r="B356" s="101" t="s">
        <v>805</v>
      </c>
      <c r="C356" s="101" t="s">
        <v>27</v>
      </c>
      <c r="D356" s="101" t="s">
        <v>814</v>
      </c>
      <c r="E356" s="103">
        <v>64.69</v>
      </c>
      <c r="F356" s="106" t="s">
        <v>308</v>
      </c>
    </row>
    <row r="357" spans="1:6" s="13" customFormat="1" ht="15.75">
      <c r="A357" s="89" t="s">
        <v>813</v>
      </c>
      <c r="B357" s="101" t="s">
        <v>805</v>
      </c>
      <c r="C357" s="101" t="s">
        <v>27</v>
      </c>
      <c r="D357" s="101" t="s">
        <v>814</v>
      </c>
      <c r="E357" s="103">
        <v>64.69</v>
      </c>
      <c r="F357" s="106" t="s">
        <v>308</v>
      </c>
    </row>
    <row r="358" spans="1:6" s="13" customFormat="1" ht="15.75">
      <c r="A358" s="89" t="s">
        <v>815</v>
      </c>
      <c r="B358" s="101" t="s">
        <v>805</v>
      </c>
      <c r="C358" s="101" t="s">
        <v>27</v>
      </c>
      <c r="D358" s="101" t="s">
        <v>814</v>
      </c>
      <c r="E358" s="103">
        <v>64.69</v>
      </c>
      <c r="F358" s="106" t="s">
        <v>308</v>
      </c>
    </row>
    <row r="359" spans="1:6" s="13" customFormat="1" ht="15.75">
      <c r="A359" s="89" t="s">
        <v>816</v>
      </c>
      <c r="B359" s="101" t="s">
        <v>805</v>
      </c>
      <c r="C359" s="101" t="s">
        <v>27</v>
      </c>
      <c r="D359" s="101" t="s">
        <v>817</v>
      </c>
      <c r="E359" s="103">
        <v>89.13000000000001</v>
      </c>
      <c r="F359" s="106" t="s">
        <v>308</v>
      </c>
    </row>
    <row r="360" spans="1:6" s="13" customFormat="1" ht="15.75">
      <c r="A360" s="89"/>
      <c r="B360" s="101"/>
      <c r="C360" s="101"/>
      <c r="D360" s="101"/>
      <c r="E360" s="103"/>
      <c r="F360" s="106"/>
    </row>
    <row r="361" spans="1:6" s="13" customFormat="1" ht="15.75">
      <c r="A361" s="113" t="s">
        <v>818</v>
      </c>
      <c r="B361" s="101"/>
      <c r="C361" s="101"/>
      <c r="D361" s="101"/>
      <c r="E361" s="103"/>
      <c r="F361" s="114"/>
    </row>
    <row r="362" spans="1:6" s="13" customFormat="1" ht="15.75">
      <c r="A362" s="89" t="s">
        <v>819</v>
      </c>
      <c r="B362" s="101" t="s">
        <v>820</v>
      </c>
      <c r="C362" s="101">
        <v>2012</v>
      </c>
      <c r="D362" s="101" t="s">
        <v>315</v>
      </c>
      <c r="E362" s="103">
        <v>145.09</v>
      </c>
      <c r="F362" s="106">
        <v>118662</v>
      </c>
    </row>
    <row r="363" spans="1:6" s="13" customFormat="1" ht="15.75">
      <c r="A363" s="89" t="s">
        <v>821</v>
      </c>
      <c r="B363" s="101" t="s">
        <v>820</v>
      </c>
      <c r="C363" s="101">
        <v>2009</v>
      </c>
      <c r="D363" s="101" t="s">
        <v>307</v>
      </c>
      <c r="E363" s="103">
        <v>205.09</v>
      </c>
      <c r="F363" s="106">
        <v>118665</v>
      </c>
    </row>
    <row r="364" spans="1:6" s="13" customFormat="1" ht="15.75">
      <c r="A364" s="89" t="s">
        <v>822</v>
      </c>
      <c r="B364" s="101" t="s">
        <v>820</v>
      </c>
      <c r="C364" s="101">
        <v>2008</v>
      </c>
      <c r="D364" s="101" t="s">
        <v>315</v>
      </c>
      <c r="E364" s="103">
        <v>157.09</v>
      </c>
      <c r="F364" s="106">
        <v>118658</v>
      </c>
    </row>
    <row r="365" spans="1:6" s="13" customFormat="1" ht="15.75">
      <c r="A365" s="89" t="s">
        <v>823</v>
      </c>
      <c r="B365" s="101" t="s">
        <v>820</v>
      </c>
      <c r="C365" s="101">
        <v>2011</v>
      </c>
      <c r="D365" s="101" t="s">
        <v>307</v>
      </c>
      <c r="E365" s="103">
        <v>337.09</v>
      </c>
      <c r="F365" s="106">
        <v>118661</v>
      </c>
    </row>
    <row r="366" spans="1:6" s="13" customFormat="1" ht="15.75">
      <c r="A366" s="89" t="s">
        <v>824</v>
      </c>
      <c r="B366" s="101" t="s">
        <v>820</v>
      </c>
      <c r="C366" s="101">
        <v>2008</v>
      </c>
      <c r="D366" s="101" t="s">
        <v>307</v>
      </c>
      <c r="E366" s="103">
        <v>469.09</v>
      </c>
      <c r="F366" s="106">
        <v>118666</v>
      </c>
    </row>
    <row r="367" spans="1:6" s="13" customFormat="1" ht="15.75">
      <c r="A367" s="89" t="s">
        <v>825</v>
      </c>
      <c r="B367" s="101" t="s">
        <v>820</v>
      </c>
      <c r="C367" s="101">
        <v>2007</v>
      </c>
      <c r="D367" s="101" t="s">
        <v>315</v>
      </c>
      <c r="E367" s="103">
        <v>607.09</v>
      </c>
      <c r="F367" s="106">
        <v>118660</v>
      </c>
    </row>
    <row r="368" spans="1:6" s="13" customFormat="1" ht="15.75">
      <c r="A368" s="89" t="s">
        <v>826</v>
      </c>
      <c r="B368" s="101" t="s">
        <v>313</v>
      </c>
      <c r="C368" s="101">
        <v>2014</v>
      </c>
      <c r="D368" s="101" t="s">
        <v>307</v>
      </c>
      <c r="E368" s="103">
        <v>145.09</v>
      </c>
      <c r="F368" s="106">
        <v>118664</v>
      </c>
    </row>
    <row r="369" spans="1:6" s="13" customFormat="1" ht="15.75">
      <c r="A369" s="89" t="s">
        <v>827</v>
      </c>
      <c r="B369" s="101" t="s">
        <v>820</v>
      </c>
      <c r="C369" s="101">
        <v>1988</v>
      </c>
      <c r="D369" s="101" t="s">
        <v>315</v>
      </c>
      <c r="E369" s="103">
        <v>14113.09</v>
      </c>
      <c r="F369" s="106" t="s">
        <v>308</v>
      </c>
    </row>
    <row r="370" spans="1:6" s="13" customFormat="1" ht="15.75">
      <c r="A370" s="89"/>
      <c r="B370" s="101"/>
      <c r="C370" s="101"/>
      <c r="D370" s="101"/>
      <c r="E370" s="103"/>
      <c r="F370" s="106"/>
    </row>
    <row r="371" spans="1:6" s="13" customFormat="1" ht="15.75">
      <c r="A371" s="115" t="s">
        <v>828</v>
      </c>
      <c r="B371" s="101"/>
      <c r="C371" s="101"/>
      <c r="D371" s="101"/>
      <c r="E371" s="103"/>
      <c r="F371" s="84"/>
    </row>
    <row r="372" spans="1:6" s="13" customFormat="1" ht="15.75">
      <c r="A372" s="106" t="s">
        <v>829</v>
      </c>
      <c r="B372" s="101" t="s">
        <v>457</v>
      </c>
      <c r="C372" s="101">
        <v>2012</v>
      </c>
      <c r="D372" s="101" t="s">
        <v>307</v>
      </c>
      <c r="E372" s="103">
        <v>162</v>
      </c>
      <c r="F372" s="84">
        <v>129043</v>
      </c>
    </row>
    <row r="373" spans="1:6" s="13" customFormat="1" ht="15.75">
      <c r="A373" s="106" t="s">
        <v>830</v>
      </c>
      <c r="B373" s="101" t="s">
        <v>831</v>
      </c>
      <c r="C373" s="101">
        <v>2014</v>
      </c>
      <c r="D373" s="101" t="s">
        <v>307</v>
      </c>
      <c r="E373" s="103">
        <v>87</v>
      </c>
      <c r="F373" s="84" t="s">
        <v>308</v>
      </c>
    </row>
    <row r="374" spans="1:6" s="13" customFormat="1" ht="15.75">
      <c r="A374" s="106" t="s">
        <v>832</v>
      </c>
      <c r="B374" s="101" t="s">
        <v>457</v>
      </c>
      <c r="C374" s="101">
        <v>2014</v>
      </c>
      <c r="D374" s="101" t="s">
        <v>307</v>
      </c>
      <c r="E374" s="103">
        <v>150</v>
      </c>
      <c r="F374" s="84" t="s">
        <v>308</v>
      </c>
    </row>
    <row r="375" spans="1:6" s="13" customFormat="1" ht="15.75">
      <c r="A375" s="109"/>
      <c r="B375" s="101"/>
      <c r="C375" s="101"/>
      <c r="D375" s="101"/>
      <c r="E375" s="103"/>
      <c r="F375" s="106"/>
    </row>
    <row r="376" spans="1:6" s="13" customFormat="1" ht="15.75">
      <c r="A376" s="115" t="s">
        <v>833</v>
      </c>
      <c r="B376" s="116"/>
      <c r="C376" s="116"/>
      <c r="D376" s="116"/>
      <c r="E376" s="117"/>
      <c r="F376" s="118"/>
    </row>
    <row r="377" spans="1:6" s="13" customFormat="1" ht="15.75">
      <c r="A377" s="119" t="s">
        <v>834</v>
      </c>
      <c r="B377" s="120" t="s">
        <v>457</v>
      </c>
      <c r="C377" s="120" t="s">
        <v>8</v>
      </c>
      <c r="D377" s="120" t="s">
        <v>835</v>
      </c>
      <c r="E377" s="121">
        <v>145.09</v>
      </c>
      <c r="F377" s="84" t="s">
        <v>836</v>
      </c>
    </row>
    <row r="378" spans="1:6" s="13" customFormat="1" ht="15.75">
      <c r="A378" s="119" t="s">
        <v>837</v>
      </c>
      <c r="B378" s="120" t="s">
        <v>838</v>
      </c>
      <c r="C378" s="120" t="s">
        <v>8</v>
      </c>
      <c r="D378" s="120" t="s">
        <v>835</v>
      </c>
      <c r="E378" s="121">
        <v>145.09</v>
      </c>
      <c r="F378" s="84" t="s">
        <v>836</v>
      </c>
    </row>
    <row r="379" spans="1:6" s="13" customFormat="1" ht="15.75">
      <c r="A379" s="119" t="s">
        <v>839</v>
      </c>
      <c r="B379" s="120" t="s">
        <v>553</v>
      </c>
      <c r="C379" s="120" t="s">
        <v>8</v>
      </c>
      <c r="D379" s="120" t="s">
        <v>835</v>
      </c>
      <c r="E379" s="121">
        <v>145.09</v>
      </c>
      <c r="F379" s="84" t="s">
        <v>836</v>
      </c>
    </row>
    <row r="380" spans="1:6" s="13" customFormat="1" ht="15.75">
      <c r="A380" s="119" t="s">
        <v>840</v>
      </c>
      <c r="B380" s="120" t="s">
        <v>553</v>
      </c>
      <c r="C380" s="120" t="s">
        <v>8</v>
      </c>
      <c r="D380" s="120" t="s">
        <v>835</v>
      </c>
      <c r="E380" s="122">
        <v>131.09</v>
      </c>
      <c r="F380" s="84" t="s">
        <v>836</v>
      </c>
    </row>
    <row r="381" spans="1:6" s="13" customFormat="1" ht="15.75">
      <c r="A381" s="119" t="s">
        <v>841</v>
      </c>
      <c r="B381" s="120" t="s">
        <v>457</v>
      </c>
      <c r="C381" s="120" t="s">
        <v>8</v>
      </c>
      <c r="D381" s="120" t="s">
        <v>835</v>
      </c>
      <c r="E381" s="122">
        <v>169.09</v>
      </c>
      <c r="F381" s="84" t="s">
        <v>836</v>
      </c>
    </row>
    <row r="382" spans="1:6" s="13" customFormat="1" ht="15.75">
      <c r="A382" s="119" t="s">
        <v>842</v>
      </c>
      <c r="B382" s="120" t="s">
        <v>553</v>
      </c>
      <c r="C382" s="120" t="s">
        <v>8</v>
      </c>
      <c r="D382" s="120" t="s">
        <v>835</v>
      </c>
      <c r="E382" s="122">
        <v>145.09</v>
      </c>
      <c r="F382" s="84" t="s">
        <v>836</v>
      </c>
    </row>
    <row r="383" spans="1:6" s="13" customFormat="1" ht="15.75">
      <c r="A383" s="119" t="s">
        <v>843</v>
      </c>
      <c r="B383" s="120" t="s">
        <v>457</v>
      </c>
      <c r="C383" s="120" t="s">
        <v>8</v>
      </c>
      <c r="D383" s="120" t="s">
        <v>835</v>
      </c>
      <c r="E383" s="122">
        <v>205.09</v>
      </c>
      <c r="F383" s="84" t="s">
        <v>836</v>
      </c>
    </row>
    <row r="384" spans="1:6" s="13" customFormat="1" ht="15.75">
      <c r="A384" s="119" t="s">
        <v>844</v>
      </c>
      <c r="B384" s="120" t="s">
        <v>553</v>
      </c>
      <c r="C384" s="120" t="s">
        <v>8</v>
      </c>
      <c r="D384" s="120" t="s">
        <v>835</v>
      </c>
      <c r="E384" s="122">
        <v>169.09</v>
      </c>
      <c r="F384" s="84" t="s">
        <v>836</v>
      </c>
    </row>
    <row r="385" spans="1:6" s="13" customFormat="1" ht="15.75">
      <c r="A385" s="119" t="s">
        <v>845</v>
      </c>
      <c r="B385" s="120" t="s">
        <v>457</v>
      </c>
      <c r="C385" s="120" t="s">
        <v>8</v>
      </c>
      <c r="D385" s="120" t="s">
        <v>835</v>
      </c>
      <c r="E385" s="122">
        <v>169.09</v>
      </c>
      <c r="F385" s="84" t="s">
        <v>836</v>
      </c>
    </row>
    <row r="386" spans="1:6" s="33" customFormat="1" ht="15.75">
      <c r="A386" s="119" t="s">
        <v>846</v>
      </c>
      <c r="B386" s="120" t="s">
        <v>457</v>
      </c>
      <c r="C386" s="120" t="s">
        <v>8</v>
      </c>
      <c r="D386" s="120" t="s">
        <v>835</v>
      </c>
      <c r="E386" s="122">
        <v>169.09</v>
      </c>
      <c r="F386" s="84" t="s">
        <v>836</v>
      </c>
    </row>
    <row r="387" spans="1:6" s="13" customFormat="1" ht="15.75">
      <c r="A387" s="119" t="s">
        <v>847</v>
      </c>
      <c r="B387" s="120" t="s">
        <v>457</v>
      </c>
      <c r="C387" s="120" t="s">
        <v>8</v>
      </c>
      <c r="D387" s="64" t="s">
        <v>835</v>
      </c>
      <c r="E387" s="122">
        <v>293.08999999999997</v>
      </c>
      <c r="F387" s="84" t="s">
        <v>836</v>
      </c>
    </row>
    <row r="388" spans="1:6" s="13" customFormat="1" ht="15.75">
      <c r="A388" s="119" t="s">
        <v>848</v>
      </c>
      <c r="B388" s="120" t="s">
        <v>457</v>
      </c>
      <c r="C388" s="120" t="s">
        <v>8</v>
      </c>
      <c r="D388" s="120" t="s">
        <v>835</v>
      </c>
      <c r="E388" s="122">
        <v>613.09</v>
      </c>
      <c r="F388" s="84" t="s">
        <v>836</v>
      </c>
    </row>
    <row r="389" spans="1:6" s="13" customFormat="1" ht="15.75">
      <c r="A389" s="119" t="s">
        <v>849</v>
      </c>
      <c r="B389" s="120" t="s">
        <v>457</v>
      </c>
      <c r="C389" s="120" t="s">
        <v>8</v>
      </c>
      <c r="D389" s="120" t="s">
        <v>835</v>
      </c>
      <c r="E389" s="122">
        <v>193.09</v>
      </c>
      <c r="F389" s="84" t="s">
        <v>836</v>
      </c>
    </row>
    <row r="390" spans="1:6" s="13" customFormat="1" ht="15.75">
      <c r="A390" s="119" t="s">
        <v>850</v>
      </c>
      <c r="B390" s="120" t="s">
        <v>457</v>
      </c>
      <c r="C390" s="120" t="s">
        <v>8</v>
      </c>
      <c r="D390" s="120" t="s">
        <v>835</v>
      </c>
      <c r="E390" s="122">
        <v>175.09</v>
      </c>
      <c r="F390" s="84" t="s">
        <v>836</v>
      </c>
    </row>
    <row r="391" spans="1:6" s="13" customFormat="1" ht="15">
      <c r="E391" s="32"/>
    </row>
    <row r="392" spans="1:6" s="13" customFormat="1" ht="15">
      <c r="E392" s="32"/>
    </row>
    <row r="393" spans="1:6" s="13" customFormat="1" ht="15">
      <c r="E393" s="32"/>
    </row>
    <row r="394" spans="1:6" s="13" customFormat="1" ht="15">
      <c r="E394" s="32"/>
    </row>
    <row r="395" spans="1:6" s="13" customFormat="1" ht="15">
      <c r="E395" s="32"/>
    </row>
    <row r="396" spans="1:6" s="13" customFormat="1" ht="15">
      <c r="E396" s="32"/>
    </row>
    <row r="397" spans="1:6" s="13" customFormat="1" ht="15">
      <c r="E397" s="32"/>
    </row>
    <row r="398" spans="1:6" s="13" customFormat="1" ht="15">
      <c r="E398" s="32"/>
    </row>
    <row r="399" spans="1:6" s="13" customFormat="1" ht="15">
      <c r="B399" s="30"/>
      <c r="C399" s="30"/>
      <c r="D399" s="30"/>
      <c r="E399" s="34"/>
    </row>
    <row r="400" spans="1:6" s="13" customFormat="1" ht="15">
      <c r="B400" s="30"/>
      <c r="C400" s="30"/>
      <c r="D400" s="30"/>
      <c r="E400" s="34"/>
    </row>
    <row r="401" spans="2:5" s="13" customFormat="1" ht="15">
      <c r="B401" s="30"/>
      <c r="C401" s="30"/>
      <c r="D401" s="30"/>
      <c r="E401" s="34"/>
    </row>
    <row r="402" spans="2:5" s="13" customFormat="1" ht="15">
      <c r="B402" s="30"/>
      <c r="C402" s="30"/>
      <c r="D402" s="30"/>
      <c r="E402" s="34"/>
    </row>
    <row r="403" spans="2:5" s="13" customFormat="1" ht="15">
      <c r="B403" s="30"/>
      <c r="C403" s="30"/>
      <c r="D403" s="30"/>
      <c r="E403" s="34"/>
    </row>
    <row r="404" spans="2:5" s="13" customFormat="1" ht="15">
      <c r="B404" s="30"/>
      <c r="C404" s="30"/>
      <c r="D404" s="30"/>
      <c r="E404" s="34"/>
    </row>
    <row r="405" spans="2:5" s="13" customFormat="1" ht="15">
      <c r="B405" s="30"/>
      <c r="C405" s="30"/>
      <c r="D405" s="30"/>
      <c r="E405" s="34"/>
    </row>
    <row r="406" spans="2:5" s="13" customFormat="1" ht="15">
      <c r="B406" s="30"/>
      <c r="C406" s="30"/>
      <c r="D406" s="30"/>
      <c r="E406" s="34"/>
    </row>
    <row r="407" spans="2:5" s="13" customFormat="1" ht="15">
      <c r="B407" s="30"/>
      <c r="C407" s="30"/>
      <c r="D407" s="30"/>
      <c r="E407" s="34"/>
    </row>
    <row r="408" spans="2:5" s="13" customFormat="1" ht="15">
      <c r="B408" s="30"/>
      <c r="C408" s="30"/>
      <c r="D408" s="30"/>
      <c r="E408" s="34"/>
    </row>
    <row r="409" spans="2:5" s="13" customFormat="1" ht="15">
      <c r="B409" s="30"/>
      <c r="C409" s="30"/>
      <c r="D409" s="30"/>
      <c r="E409" s="34"/>
    </row>
    <row r="410" spans="2:5" s="13" customFormat="1" ht="15">
      <c r="B410" s="30"/>
      <c r="C410" s="30"/>
      <c r="D410" s="30"/>
      <c r="E410" s="34"/>
    </row>
    <row r="411" spans="2:5" s="13" customFormat="1" ht="15">
      <c r="B411" s="30"/>
      <c r="C411" s="30"/>
      <c r="D411" s="30"/>
      <c r="E411" s="34"/>
    </row>
    <row r="412" spans="2:5" s="13" customFormat="1" ht="15">
      <c r="B412" s="30"/>
      <c r="C412" s="30"/>
      <c r="D412" s="30"/>
      <c r="E412" s="34"/>
    </row>
    <row r="413" spans="2:5" s="13" customFormat="1" ht="15">
      <c r="B413" s="30"/>
      <c r="C413" s="30"/>
      <c r="D413" s="30"/>
      <c r="E413" s="34"/>
    </row>
    <row r="414" spans="2:5" s="13" customFormat="1" ht="15">
      <c r="B414" s="30"/>
      <c r="C414" s="30"/>
      <c r="D414" s="30"/>
      <c r="E414" s="34"/>
    </row>
    <row r="415" spans="2:5" s="13" customFormat="1" ht="15">
      <c r="B415" s="30"/>
      <c r="C415" s="30"/>
      <c r="D415" s="30"/>
      <c r="E415" s="34"/>
    </row>
    <row r="416" spans="2:5" s="13" customFormat="1" ht="15">
      <c r="B416" s="30"/>
      <c r="C416" s="30"/>
      <c r="D416" s="30"/>
      <c r="E416" s="34"/>
    </row>
    <row r="417" spans="2:5" s="13" customFormat="1" ht="15">
      <c r="B417" s="30"/>
      <c r="C417" s="30"/>
      <c r="D417" s="30"/>
      <c r="E417" s="34"/>
    </row>
    <row r="418" spans="2:5" s="13" customFormat="1" ht="15">
      <c r="B418" s="30"/>
      <c r="C418" s="30"/>
      <c r="D418" s="30"/>
      <c r="E418" s="34"/>
    </row>
    <row r="419" spans="2:5" s="13" customFormat="1" ht="15">
      <c r="B419" s="30"/>
      <c r="C419" s="30"/>
      <c r="D419" s="30"/>
      <c r="E419" s="34"/>
    </row>
    <row r="420" spans="2:5" s="13" customFormat="1" ht="15">
      <c r="B420" s="30"/>
      <c r="C420" s="30"/>
      <c r="D420" s="30"/>
      <c r="E420" s="34"/>
    </row>
    <row r="421" spans="2:5" s="13" customFormat="1" ht="15">
      <c r="B421" s="30"/>
      <c r="C421" s="30"/>
      <c r="D421" s="30"/>
      <c r="E421" s="34"/>
    </row>
    <row r="422" spans="2:5" s="13" customFormat="1" ht="15">
      <c r="B422" s="30"/>
      <c r="C422" s="30"/>
      <c r="D422" s="30"/>
      <c r="E422" s="34"/>
    </row>
    <row r="423" spans="2:5" s="13" customFormat="1" ht="15">
      <c r="B423" s="30"/>
      <c r="C423" s="30"/>
      <c r="D423" s="30"/>
      <c r="E423" s="34"/>
    </row>
    <row r="424" spans="2:5" s="13" customFormat="1" ht="15">
      <c r="B424" s="30"/>
      <c r="C424" s="30"/>
      <c r="D424" s="30"/>
      <c r="E424" s="34"/>
    </row>
    <row r="425" spans="2:5" s="13" customFormat="1" ht="15">
      <c r="B425" s="30"/>
      <c r="C425" s="30"/>
      <c r="D425" s="30"/>
      <c r="E425" s="34"/>
    </row>
    <row r="426" spans="2:5" s="13" customFormat="1" ht="15">
      <c r="B426" s="30"/>
      <c r="C426" s="30"/>
      <c r="D426" s="30"/>
      <c r="E426" s="34"/>
    </row>
    <row r="427" spans="2:5" s="13" customFormat="1" ht="15">
      <c r="B427" s="30"/>
      <c r="C427" s="30"/>
      <c r="D427" s="30"/>
      <c r="E427" s="34"/>
    </row>
    <row r="428" spans="2:5" s="13" customFormat="1" ht="15">
      <c r="B428" s="30"/>
      <c r="C428" s="30"/>
      <c r="D428" s="30"/>
      <c r="E428" s="34"/>
    </row>
    <row r="429" spans="2:5" s="13" customFormat="1" ht="15">
      <c r="B429" s="30"/>
      <c r="C429" s="30"/>
      <c r="D429" s="30"/>
      <c r="E429" s="34"/>
    </row>
    <row r="430" spans="2:5" s="13" customFormat="1" ht="15">
      <c r="B430" s="30"/>
      <c r="C430" s="30"/>
      <c r="D430" s="30"/>
      <c r="E430" s="34"/>
    </row>
    <row r="431" spans="2:5" s="13" customFormat="1" ht="15">
      <c r="B431" s="30"/>
      <c r="C431" s="30"/>
      <c r="D431" s="30"/>
      <c r="E431" s="34"/>
    </row>
    <row r="432" spans="2:5" s="13" customFormat="1" ht="15">
      <c r="B432" s="30"/>
      <c r="C432" s="30"/>
      <c r="D432" s="30"/>
      <c r="E432" s="34"/>
    </row>
    <row r="433" spans="2:5" s="13" customFormat="1" ht="15">
      <c r="B433" s="30"/>
      <c r="C433" s="30"/>
      <c r="D433" s="30"/>
      <c r="E433" s="34"/>
    </row>
    <row r="434" spans="2:5" s="13" customFormat="1" ht="15">
      <c r="B434" s="30"/>
      <c r="C434" s="30"/>
      <c r="D434" s="30"/>
      <c r="E434" s="34"/>
    </row>
    <row r="435" spans="2:5" s="13" customFormat="1" ht="15">
      <c r="B435" s="30"/>
      <c r="C435" s="30"/>
      <c r="D435" s="30"/>
      <c r="E435" s="34"/>
    </row>
    <row r="436" spans="2:5" s="13" customFormat="1" ht="15">
      <c r="B436" s="30"/>
      <c r="C436" s="30"/>
      <c r="D436" s="30"/>
      <c r="E436" s="34"/>
    </row>
    <row r="437" spans="2:5" s="13" customFormat="1" ht="15">
      <c r="B437" s="30"/>
      <c r="C437" s="30"/>
      <c r="D437" s="30"/>
      <c r="E437" s="34"/>
    </row>
    <row r="438" spans="2:5" s="13" customFormat="1" ht="15">
      <c r="B438" s="30"/>
      <c r="C438" s="30"/>
      <c r="D438" s="30"/>
      <c r="E438" s="34"/>
    </row>
    <row r="439" spans="2:5" s="13" customFormat="1" ht="15">
      <c r="B439" s="30"/>
      <c r="C439" s="30"/>
      <c r="D439" s="30"/>
      <c r="E439" s="34"/>
    </row>
    <row r="440" spans="2:5" s="13" customFormat="1" ht="15">
      <c r="B440" s="30"/>
      <c r="C440" s="30"/>
      <c r="D440" s="30"/>
      <c r="E440" s="34"/>
    </row>
    <row r="441" spans="2:5" s="13" customFormat="1" ht="15">
      <c r="B441" s="30"/>
      <c r="C441" s="30"/>
      <c r="D441" s="30"/>
      <c r="E441" s="34"/>
    </row>
    <row r="442" spans="2:5" s="13" customFormat="1" ht="15">
      <c r="B442" s="30"/>
      <c r="C442" s="30"/>
      <c r="D442" s="30"/>
      <c r="E442" s="34"/>
    </row>
    <row r="443" spans="2:5" s="13" customFormat="1" ht="15">
      <c r="B443" s="30"/>
      <c r="C443" s="30"/>
      <c r="D443" s="30"/>
      <c r="E443" s="34"/>
    </row>
    <row r="444" spans="2:5" s="13" customFormat="1" ht="15">
      <c r="B444" s="30"/>
      <c r="C444" s="30"/>
      <c r="D444" s="30"/>
      <c r="E444" s="34"/>
    </row>
    <row r="445" spans="2:5" s="13" customFormat="1" ht="15">
      <c r="B445" s="30"/>
      <c r="C445" s="30"/>
      <c r="D445" s="30"/>
      <c r="E445" s="34"/>
    </row>
    <row r="446" spans="2:5" s="13" customFormat="1" ht="15">
      <c r="B446" s="30"/>
      <c r="C446" s="30"/>
      <c r="D446" s="30"/>
      <c r="E446" s="34"/>
    </row>
    <row r="447" spans="2:5" s="13" customFormat="1" ht="15">
      <c r="B447" s="30"/>
      <c r="C447" s="30"/>
      <c r="D447" s="30"/>
      <c r="E447" s="34"/>
    </row>
    <row r="448" spans="2:5" s="13" customFormat="1" ht="15">
      <c r="B448" s="30"/>
      <c r="C448" s="30"/>
      <c r="D448" s="30"/>
      <c r="E448" s="34"/>
    </row>
    <row r="449" spans="2:5" s="13" customFormat="1" ht="15">
      <c r="B449" s="30"/>
      <c r="C449" s="30"/>
      <c r="D449" s="30"/>
      <c r="E449" s="34"/>
    </row>
    <row r="450" spans="2:5" s="13" customFormat="1" ht="15">
      <c r="B450" s="30"/>
      <c r="C450" s="30"/>
      <c r="D450" s="30"/>
      <c r="E450" s="34"/>
    </row>
    <row r="451" spans="2:5" s="13" customFormat="1" ht="15">
      <c r="B451" s="30"/>
      <c r="C451" s="30"/>
      <c r="D451" s="30"/>
      <c r="E451" s="34"/>
    </row>
    <row r="452" spans="2:5" s="13" customFormat="1" ht="15">
      <c r="B452" s="30"/>
      <c r="C452" s="30"/>
      <c r="D452" s="30"/>
      <c r="E452" s="34"/>
    </row>
    <row r="453" spans="2:5" s="13" customFormat="1" ht="15">
      <c r="B453" s="30"/>
      <c r="C453" s="30"/>
      <c r="D453" s="30"/>
      <c r="E453" s="34"/>
    </row>
    <row r="454" spans="2:5" s="13" customFormat="1" ht="15">
      <c r="B454" s="30"/>
      <c r="C454" s="30"/>
      <c r="D454" s="30"/>
      <c r="E454" s="34"/>
    </row>
    <row r="455" spans="2:5" s="13" customFormat="1" ht="15">
      <c r="B455" s="30"/>
      <c r="C455" s="30"/>
      <c r="D455" s="30"/>
      <c r="E455" s="34"/>
    </row>
    <row r="456" spans="2:5" s="13" customFormat="1" ht="15">
      <c r="B456" s="30"/>
      <c r="C456" s="30"/>
      <c r="D456" s="30"/>
      <c r="E456" s="34"/>
    </row>
    <row r="457" spans="2:5" s="13" customFormat="1" ht="15">
      <c r="B457" s="30"/>
      <c r="C457" s="30"/>
      <c r="D457" s="30"/>
      <c r="E457" s="34"/>
    </row>
    <row r="458" spans="2:5" s="13" customFormat="1" ht="15">
      <c r="B458" s="30"/>
      <c r="C458" s="30"/>
      <c r="D458" s="30"/>
      <c r="E458" s="34"/>
    </row>
    <row r="459" spans="2:5" s="13" customFormat="1" ht="15">
      <c r="B459" s="30"/>
      <c r="C459" s="30"/>
      <c r="D459" s="30"/>
      <c r="E459" s="34"/>
    </row>
    <row r="460" spans="2:5" s="13" customFormat="1" ht="15">
      <c r="B460" s="30"/>
      <c r="C460" s="30"/>
      <c r="D460" s="30"/>
      <c r="E460" s="34"/>
    </row>
    <row r="461" spans="2:5" s="13" customFormat="1" ht="15">
      <c r="B461" s="30"/>
      <c r="C461" s="30"/>
      <c r="D461" s="30"/>
      <c r="E461" s="34"/>
    </row>
    <row r="462" spans="2:5" s="13" customFormat="1" ht="15">
      <c r="B462" s="30"/>
      <c r="C462" s="30"/>
      <c r="D462" s="30"/>
      <c r="E462" s="34"/>
    </row>
    <row r="463" spans="2:5" s="13" customFormat="1" ht="15">
      <c r="B463" s="30"/>
      <c r="C463" s="30"/>
      <c r="D463" s="30"/>
      <c r="E463" s="34"/>
    </row>
    <row r="464" spans="2:5" s="13" customFormat="1" ht="15">
      <c r="B464" s="30"/>
      <c r="C464" s="30"/>
      <c r="D464" s="30"/>
      <c r="E464" s="34"/>
    </row>
    <row r="465" spans="2:5" s="13" customFormat="1" ht="15">
      <c r="B465" s="30"/>
      <c r="C465" s="30"/>
      <c r="D465" s="30"/>
      <c r="E465" s="34"/>
    </row>
    <row r="466" spans="2:5" s="13" customFormat="1" ht="15">
      <c r="B466" s="30"/>
      <c r="C466" s="30"/>
      <c r="D466" s="30"/>
      <c r="E466" s="34"/>
    </row>
    <row r="467" spans="2:5" s="13" customFormat="1" ht="15">
      <c r="B467" s="30"/>
      <c r="C467" s="30"/>
      <c r="D467" s="30"/>
      <c r="E467" s="34"/>
    </row>
    <row r="468" spans="2:5" s="13" customFormat="1" ht="15">
      <c r="B468" s="30"/>
      <c r="C468" s="30"/>
      <c r="D468" s="30"/>
      <c r="E468" s="34"/>
    </row>
    <row r="469" spans="2:5" s="13" customFormat="1" ht="15">
      <c r="B469" s="30"/>
      <c r="C469" s="30"/>
      <c r="D469" s="30"/>
      <c r="E469" s="34"/>
    </row>
    <row r="470" spans="2:5" s="13" customFormat="1" ht="15">
      <c r="B470" s="30"/>
      <c r="C470" s="30"/>
      <c r="D470" s="30"/>
      <c r="E470" s="34"/>
    </row>
    <row r="471" spans="2:5" s="13" customFormat="1" ht="15">
      <c r="B471" s="30"/>
      <c r="C471" s="30"/>
      <c r="D471" s="30"/>
      <c r="E471" s="34"/>
    </row>
    <row r="472" spans="2:5" s="13" customFormat="1" ht="15">
      <c r="B472" s="30"/>
      <c r="C472" s="30"/>
      <c r="D472" s="30"/>
      <c r="E472" s="34"/>
    </row>
    <row r="473" spans="2:5" s="13" customFormat="1" ht="15">
      <c r="B473" s="30"/>
      <c r="C473" s="30"/>
      <c r="D473" s="30"/>
      <c r="E473" s="34"/>
    </row>
    <row r="474" spans="2:5" s="13" customFormat="1" ht="15">
      <c r="B474" s="30"/>
      <c r="C474" s="30"/>
      <c r="D474" s="30"/>
      <c r="E474" s="34"/>
    </row>
    <row r="475" spans="2:5" s="13" customFormat="1" ht="15">
      <c r="B475" s="30"/>
      <c r="C475" s="30"/>
      <c r="D475" s="30"/>
      <c r="E475" s="34"/>
    </row>
    <row r="476" spans="2:5" s="13" customFormat="1" ht="15">
      <c r="B476" s="30"/>
      <c r="C476" s="30"/>
      <c r="D476" s="30"/>
      <c r="E476" s="34"/>
    </row>
    <row r="477" spans="2:5" s="13" customFormat="1" ht="15">
      <c r="B477" s="30"/>
      <c r="C477" s="30"/>
      <c r="D477" s="30"/>
      <c r="E477" s="34"/>
    </row>
    <row r="478" spans="2:5" s="13" customFormat="1" ht="15">
      <c r="B478" s="30"/>
      <c r="C478" s="30"/>
      <c r="D478" s="30"/>
      <c r="E478" s="34"/>
    </row>
    <row r="479" spans="2:5" s="13" customFormat="1" ht="15">
      <c r="B479" s="30"/>
      <c r="C479" s="30"/>
      <c r="D479" s="30"/>
      <c r="E479" s="34"/>
    </row>
    <row r="480" spans="2:5" s="13" customFormat="1" ht="15">
      <c r="B480" s="30"/>
      <c r="C480" s="30"/>
      <c r="D480" s="30"/>
      <c r="E480" s="34"/>
    </row>
    <row r="481" spans="2:5" s="13" customFormat="1" ht="15">
      <c r="B481" s="30"/>
      <c r="C481" s="30"/>
      <c r="D481" s="30"/>
      <c r="E481" s="34"/>
    </row>
    <row r="482" spans="2:5" s="13" customFormat="1" ht="15">
      <c r="B482" s="30"/>
      <c r="C482" s="30"/>
      <c r="D482" s="30"/>
      <c r="E482" s="34"/>
    </row>
    <row r="483" spans="2:5" s="13" customFormat="1" ht="15">
      <c r="B483" s="30"/>
      <c r="C483" s="30"/>
      <c r="D483" s="30"/>
      <c r="E483" s="34"/>
    </row>
    <row r="484" spans="2:5" s="13" customFormat="1" ht="15">
      <c r="B484" s="30"/>
      <c r="C484" s="30"/>
      <c r="D484" s="30"/>
      <c r="E484" s="34"/>
    </row>
    <row r="485" spans="2:5" s="13" customFormat="1" ht="15">
      <c r="B485" s="30"/>
      <c r="C485" s="30"/>
      <c r="D485" s="30"/>
      <c r="E485" s="34"/>
    </row>
    <row r="486" spans="2:5" s="13" customFormat="1" ht="15">
      <c r="B486" s="30"/>
      <c r="C486" s="30"/>
      <c r="D486" s="30"/>
      <c r="E486" s="34"/>
    </row>
    <row r="487" spans="2:5" s="13" customFormat="1" ht="15">
      <c r="B487" s="30"/>
      <c r="C487" s="30"/>
      <c r="D487" s="30"/>
      <c r="E487" s="34"/>
    </row>
    <row r="488" spans="2:5" s="13" customFormat="1" ht="15">
      <c r="B488" s="30"/>
      <c r="C488" s="30"/>
      <c r="D488" s="30"/>
      <c r="E488" s="34"/>
    </row>
    <row r="489" spans="2:5" s="13" customFormat="1" ht="15">
      <c r="B489" s="30"/>
      <c r="C489" s="30"/>
      <c r="D489" s="30"/>
      <c r="E489" s="34"/>
    </row>
    <row r="490" spans="2:5" s="13" customFormat="1" ht="15">
      <c r="B490" s="30"/>
      <c r="C490" s="30"/>
      <c r="D490" s="30"/>
      <c r="E490" s="34"/>
    </row>
    <row r="491" spans="2:5" s="13" customFormat="1" ht="15">
      <c r="B491" s="30"/>
      <c r="C491" s="30"/>
      <c r="D491" s="30"/>
      <c r="E491" s="34"/>
    </row>
    <row r="492" spans="2:5" s="13" customFormat="1" ht="15">
      <c r="B492" s="30"/>
      <c r="C492" s="30"/>
      <c r="D492" s="30"/>
      <c r="E492" s="34"/>
    </row>
    <row r="493" spans="2:5" s="13" customFormat="1" ht="15">
      <c r="B493" s="30"/>
      <c r="C493" s="30"/>
      <c r="D493" s="30"/>
      <c r="E493" s="34"/>
    </row>
    <row r="494" spans="2:5" s="13" customFormat="1" ht="15">
      <c r="B494" s="30"/>
      <c r="C494" s="30"/>
      <c r="D494" s="30"/>
      <c r="E494" s="34"/>
    </row>
    <row r="495" spans="2:5" s="13" customFormat="1" ht="15">
      <c r="B495" s="30"/>
      <c r="C495" s="30"/>
      <c r="D495" s="30"/>
      <c r="E495" s="34"/>
    </row>
    <row r="496" spans="2:5" s="13" customFormat="1" ht="15">
      <c r="B496" s="30"/>
      <c r="C496" s="30"/>
      <c r="D496" s="30"/>
      <c r="E496" s="34"/>
    </row>
    <row r="497" spans="2:5" s="13" customFormat="1" ht="15">
      <c r="B497" s="30"/>
      <c r="C497" s="30"/>
      <c r="D497" s="30"/>
      <c r="E497" s="34"/>
    </row>
    <row r="498" spans="2:5" s="13" customFormat="1" ht="15">
      <c r="B498" s="30"/>
      <c r="C498" s="30"/>
      <c r="D498" s="30"/>
      <c r="E498" s="34"/>
    </row>
    <row r="499" spans="2:5" s="13" customFormat="1" ht="15">
      <c r="B499" s="30"/>
      <c r="C499" s="30"/>
      <c r="D499" s="30"/>
      <c r="E499" s="34"/>
    </row>
    <row r="500" spans="2:5" s="13" customFormat="1" ht="15">
      <c r="B500" s="30"/>
      <c r="C500" s="30"/>
      <c r="D500" s="30"/>
      <c r="E500" s="34"/>
    </row>
    <row r="501" spans="2:5" s="13" customFormat="1" ht="15">
      <c r="B501" s="30"/>
      <c r="C501" s="30"/>
      <c r="D501" s="30"/>
      <c r="E501" s="34"/>
    </row>
    <row r="502" spans="2:5" s="13" customFormat="1" ht="15">
      <c r="B502" s="30"/>
      <c r="C502" s="30"/>
      <c r="D502" s="30"/>
      <c r="E502" s="34"/>
    </row>
    <row r="503" spans="2:5" s="13" customFormat="1" ht="15">
      <c r="B503" s="30"/>
      <c r="C503" s="30"/>
      <c r="D503" s="30"/>
      <c r="E503" s="34"/>
    </row>
    <row r="504" spans="2:5" s="13" customFormat="1" ht="15">
      <c r="B504" s="30"/>
      <c r="C504" s="30"/>
      <c r="D504" s="30"/>
      <c r="E504" s="34"/>
    </row>
    <row r="505" spans="2:5" s="13" customFormat="1" ht="15">
      <c r="B505" s="30"/>
      <c r="C505" s="30"/>
      <c r="D505" s="30"/>
      <c r="E505" s="34"/>
    </row>
    <row r="506" spans="2:5" s="13" customFormat="1" ht="15">
      <c r="B506" s="30"/>
      <c r="C506" s="30"/>
      <c r="D506" s="30"/>
      <c r="E506" s="34"/>
    </row>
    <row r="507" spans="2:5" s="13" customFormat="1" ht="15">
      <c r="B507" s="30"/>
      <c r="C507" s="30"/>
      <c r="D507" s="30"/>
      <c r="E507" s="34"/>
    </row>
    <row r="508" spans="2:5" s="13" customFormat="1" ht="15">
      <c r="B508" s="30"/>
      <c r="C508" s="30"/>
      <c r="D508" s="30"/>
      <c r="E508" s="34"/>
    </row>
    <row r="509" spans="2:5" s="13" customFormat="1" ht="15">
      <c r="B509" s="30"/>
      <c r="C509" s="30"/>
      <c r="D509" s="30"/>
      <c r="E509" s="34"/>
    </row>
    <row r="510" spans="2:5" s="13" customFormat="1" ht="15">
      <c r="B510" s="30"/>
      <c r="C510" s="30"/>
      <c r="D510" s="30"/>
      <c r="E510" s="34"/>
    </row>
    <row r="511" spans="2:5" s="13" customFormat="1" ht="15">
      <c r="B511" s="30"/>
      <c r="C511" s="30"/>
      <c r="D511" s="30"/>
      <c r="E511" s="34"/>
    </row>
    <row r="512" spans="2:5" s="13" customFormat="1" ht="15">
      <c r="B512" s="30"/>
      <c r="C512" s="30"/>
      <c r="D512" s="30"/>
      <c r="E512" s="34"/>
    </row>
    <row r="513" spans="2:5" s="13" customFormat="1" ht="15">
      <c r="B513" s="30"/>
      <c r="C513" s="30"/>
      <c r="D513" s="30"/>
      <c r="E513" s="34"/>
    </row>
    <row r="514" spans="2:5" s="13" customFormat="1" ht="15">
      <c r="B514" s="30"/>
      <c r="C514" s="30"/>
      <c r="D514" s="30"/>
      <c r="E514" s="34"/>
    </row>
    <row r="515" spans="2:5" s="13" customFormat="1" ht="15">
      <c r="B515" s="30"/>
      <c r="C515" s="30"/>
      <c r="D515" s="30"/>
      <c r="E515" s="34"/>
    </row>
    <row r="516" spans="2:5" s="13" customFormat="1" ht="15">
      <c r="B516" s="30"/>
      <c r="C516" s="30"/>
      <c r="D516" s="30"/>
      <c r="E516" s="34"/>
    </row>
    <row r="517" spans="2:5" s="13" customFormat="1" ht="15">
      <c r="B517" s="30"/>
      <c r="C517" s="30"/>
      <c r="D517" s="30"/>
      <c r="E517" s="34"/>
    </row>
    <row r="518" spans="2:5" s="13" customFormat="1" ht="15">
      <c r="B518" s="30"/>
      <c r="C518" s="30"/>
      <c r="D518" s="30"/>
      <c r="E518" s="34"/>
    </row>
    <row r="519" spans="2:5" s="13" customFormat="1" ht="15">
      <c r="B519" s="30"/>
      <c r="C519" s="30"/>
      <c r="D519" s="30"/>
      <c r="E519" s="34"/>
    </row>
    <row r="520" spans="2:5" s="13" customFormat="1" ht="15">
      <c r="B520" s="30"/>
      <c r="C520" s="30"/>
      <c r="D520" s="30"/>
      <c r="E520" s="34"/>
    </row>
    <row r="521" spans="2:5" s="13" customFormat="1" ht="15">
      <c r="B521" s="30"/>
      <c r="C521" s="30"/>
      <c r="D521" s="30"/>
      <c r="E521" s="34"/>
    </row>
    <row r="522" spans="2:5" s="13" customFormat="1" ht="15">
      <c r="B522" s="30"/>
      <c r="C522" s="30"/>
      <c r="D522" s="30"/>
      <c r="E522" s="34"/>
    </row>
    <row r="523" spans="2:5" s="13" customFormat="1" ht="15">
      <c r="B523" s="30"/>
      <c r="C523" s="30"/>
      <c r="D523" s="30"/>
      <c r="E523" s="34"/>
    </row>
    <row r="524" spans="2:5" s="13" customFormat="1" ht="15">
      <c r="B524" s="30"/>
      <c r="C524" s="30"/>
      <c r="D524" s="30"/>
      <c r="E524" s="34"/>
    </row>
    <row r="525" spans="2:5" s="13" customFormat="1" ht="15">
      <c r="B525" s="30"/>
      <c r="C525" s="30"/>
      <c r="D525" s="30"/>
      <c r="E525" s="34"/>
    </row>
    <row r="526" spans="2:5" s="13" customFormat="1" ht="15">
      <c r="B526" s="30"/>
      <c r="C526" s="30"/>
      <c r="D526" s="30"/>
      <c r="E526" s="34"/>
    </row>
    <row r="527" spans="2:5" s="13" customFormat="1" ht="15">
      <c r="B527" s="30"/>
      <c r="C527" s="30"/>
      <c r="D527" s="30"/>
      <c r="E527" s="34"/>
    </row>
    <row r="528" spans="2:5" s="13" customFormat="1" ht="15">
      <c r="B528" s="30"/>
      <c r="C528" s="30"/>
      <c r="D528" s="30"/>
      <c r="E528" s="34"/>
    </row>
    <row r="529" spans="2:5" s="13" customFormat="1" ht="15">
      <c r="B529" s="30"/>
      <c r="C529" s="30"/>
      <c r="D529" s="30"/>
      <c r="E529" s="34"/>
    </row>
    <row r="530" spans="2:5" s="13" customFormat="1" ht="15">
      <c r="B530" s="30"/>
      <c r="C530" s="30"/>
      <c r="D530" s="30"/>
      <c r="E530" s="34"/>
    </row>
    <row r="531" spans="2:5" s="13" customFormat="1" ht="15">
      <c r="B531" s="30"/>
      <c r="C531" s="30"/>
      <c r="D531" s="30"/>
      <c r="E531" s="34"/>
    </row>
    <row r="532" spans="2:5" s="13" customFormat="1" ht="15">
      <c r="B532" s="30"/>
      <c r="C532" s="30"/>
      <c r="D532" s="30"/>
      <c r="E532" s="34"/>
    </row>
    <row r="533" spans="2:5" s="13" customFormat="1" ht="15">
      <c r="B533" s="30"/>
      <c r="C533" s="30"/>
      <c r="D533" s="30"/>
      <c r="E533" s="34"/>
    </row>
    <row r="534" spans="2:5" s="13" customFormat="1" ht="15">
      <c r="B534" s="30"/>
      <c r="C534" s="30"/>
      <c r="D534" s="30"/>
      <c r="E534" s="34"/>
    </row>
    <row r="535" spans="2:5" s="13" customFormat="1" ht="15">
      <c r="B535" s="30"/>
      <c r="C535" s="30"/>
      <c r="D535" s="30"/>
      <c r="E535" s="34"/>
    </row>
    <row r="536" spans="2:5" s="13" customFormat="1" ht="15">
      <c r="B536" s="30"/>
      <c r="C536" s="30"/>
      <c r="D536" s="30"/>
      <c r="E536" s="34"/>
    </row>
    <row r="537" spans="2:5" s="13" customFormat="1" ht="15">
      <c r="B537" s="30"/>
      <c r="C537" s="30"/>
      <c r="D537" s="30"/>
      <c r="E537" s="34"/>
    </row>
    <row r="538" spans="2:5" s="13" customFormat="1" ht="15">
      <c r="B538" s="30"/>
      <c r="C538" s="30"/>
      <c r="D538" s="30"/>
      <c r="E538" s="34"/>
    </row>
    <row r="539" spans="2:5" s="13" customFormat="1" ht="15">
      <c r="B539" s="30"/>
      <c r="C539" s="30"/>
      <c r="D539" s="30"/>
      <c r="E539" s="34"/>
    </row>
    <row r="540" spans="2:5" s="13" customFormat="1" ht="15">
      <c r="B540" s="30"/>
      <c r="C540" s="30"/>
      <c r="D540" s="30"/>
      <c r="E540" s="34"/>
    </row>
    <row r="541" spans="2:5" s="13" customFormat="1" ht="15">
      <c r="B541" s="30"/>
      <c r="C541" s="30"/>
      <c r="D541" s="30"/>
      <c r="E541" s="34"/>
    </row>
    <row r="542" spans="2:5" s="13" customFormat="1" ht="15">
      <c r="B542" s="30"/>
      <c r="C542" s="30"/>
      <c r="D542" s="30"/>
      <c r="E542" s="34"/>
    </row>
    <row r="543" spans="2:5" s="13" customFormat="1" ht="15">
      <c r="B543" s="30"/>
      <c r="C543" s="30"/>
      <c r="D543" s="30"/>
      <c r="E543" s="34"/>
    </row>
    <row r="544" spans="2:5" s="13" customFormat="1" ht="15">
      <c r="B544" s="30"/>
      <c r="C544" s="30"/>
      <c r="D544" s="30"/>
      <c r="E544" s="34"/>
    </row>
    <row r="545" spans="2:5" s="13" customFormat="1" ht="15">
      <c r="B545" s="30"/>
      <c r="C545" s="30"/>
      <c r="D545" s="30"/>
      <c r="E545" s="34"/>
    </row>
    <row r="546" spans="2:5" s="13" customFormat="1" ht="15">
      <c r="B546" s="30"/>
      <c r="C546" s="30"/>
      <c r="D546" s="30"/>
      <c r="E546" s="34"/>
    </row>
    <row r="547" spans="2:5" s="13" customFormat="1" ht="15">
      <c r="B547" s="30"/>
      <c r="C547" s="30"/>
      <c r="D547" s="30"/>
      <c r="E547" s="34"/>
    </row>
    <row r="548" spans="2:5" s="13" customFormat="1" ht="15">
      <c r="B548" s="30"/>
      <c r="C548" s="30"/>
      <c r="D548" s="30"/>
      <c r="E548" s="34"/>
    </row>
    <row r="549" spans="2:5" s="13" customFormat="1" ht="15">
      <c r="B549" s="30"/>
      <c r="C549" s="30"/>
      <c r="D549" s="30"/>
      <c r="E549" s="34"/>
    </row>
    <row r="550" spans="2:5" s="13" customFormat="1" ht="15">
      <c r="B550" s="30"/>
      <c r="C550" s="30"/>
      <c r="D550" s="30"/>
      <c r="E550" s="34"/>
    </row>
    <row r="551" spans="2:5" s="13" customFormat="1" ht="15">
      <c r="B551" s="30"/>
      <c r="C551" s="30"/>
      <c r="D551" s="30"/>
      <c r="E551" s="34"/>
    </row>
    <row r="552" spans="2:5" s="13" customFormat="1" ht="15">
      <c r="B552" s="30"/>
      <c r="C552" s="30"/>
      <c r="D552" s="30"/>
      <c r="E552" s="34"/>
    </row>
    <row r="553" spans="2:5" s="13" customFormat="1" ht="15">
      <c r="B553" s="30"/>
      <c r="C553" s="30"/>
      <c r="D553" s="30"/>
      <c r="E553" s="34"/>
    </row>
    <row r="554" spans="2:5" s="13" customFormat="1" ht="15">
      <c r="B554" s="30"/>
      <c r="C554" s="30"/>
      <c r="D554" s="30"/>
      <c r="E554" s="34"/>
    </row>
    <row r="555" spans="2:5" s="13" customFormat="1" ht="15">
      <c r="B555" s="30"/>
      <c r="C555" s="30"/>
      <c r="D555" s="30"/>
      <c r="E555" s="34"/>
    </row>
    <row r="556" spans="2:5" s="13" customFormat="1" ht="15">
      <c r="B556" s="30"/>
      <c r="C556" s="30"/>
      <c r="D556" s="30"/>
      <c r="E556" s="34"/>
    </row>
    <row r="557" spans="2:5" s="13" customFormat="1" ht="15">
      <c r="B557" s="30"/>
      <c r="C557" s="30"/>
      <c r="D557" s="30"/>
      <c r="E557" s="34"/>
    </row>
    <row r="558" spans="2:5" s="13" customFormat="1" ht="15">
      <c r="B558" s="30"/>
      <c r="C558" s="30"/>
      <c r="D558" s="30"/>
      <c r="E558" s="34"/>
    </row>
    <row r="559" spans="2:5" s="13" customFormat="1" ht="15">
      <c r="B559" s="30"/>
      <c r="C559" s="30"/>
      <c r="D559" s="30"/>
      <c r="E559" s="34"/>
    </row>
    <row r="560" spans="2:5" s="13" customFormat="1" ht="15">
      <c r="B560" s="30"/>
      <c r="C560" s="30"/>
      <c r="D560" s="30"/>
      <c r="E560" s="34"/>
    </row>
    <row r="561" spans="2:5" s="13" customFormat="1" ht="15">
      <c r="B561" s="30"/>
      <c r="C561" s="30"/>
      <c r="D561" s="30"/>
      <c r="E561" s="34"/>
    </row>
    <row r="562" spans="2:5" s="13" customFormat="1" ht="15">
      <c r="B562" s="30"/>
      <c r="C562" s="30"/>
      <c r="D562" s="30"/>
      <c r="E562" s="34"/>
    </row>
    <row r="563" spans="2:5" s="13" customFormat="1" ht="15">
      <c r="B563" s="30"/>
      <c r="C563" s="30"/>
      <c r="D563" s="30"/>
      <c r="E563" s="34"/>
    </row>
    <row r="564" spans="2:5" s="13" customFormat="1" ht="15">
      <c r="B564" s="30"/>
      <c r="C564" s="30"/>
      <c r="D564" s="30"/>
      <c r="E564" s="34"/>
    </row>
    <row r="565" spans="2:5" s="13" customFormat="1" ht="15">
      <c r="B565" s="30"/>
      <c r="C565" s="30"/>
      <c r="D565" s="30"/>
      <c r="E565" s="34"/>
    </row>
    <row r="566" spans="2:5" s="13" customFormat="1" ht="15">
      <c r="B566" s="30"/>
      <c r="C566" s="30"/>
      <c r="D566" s="30"/>
      <c r="E566" s="34"/>
    </row>
    <row r="567" spans="2:5" s="13" customFormat="1" ht="15">
      <c r="B567" s="30"/>
      <c r="C567" s="30"/>
      <c r="D567" s="30"/>
      <c r="E567" s="34"/>
    </row>
    <row r="568" spans="2:5" s="13" customFormat="1" ht="15">
      <c r="B568" s="30"/>
      <c r="C568" s="30"/>
      <c r="D568" s="30"/>
      <c r="E568" s="34"/>
    </row>
    <row r="569" spans="2:5" s="13" customFormat="1" ht="15">
      <c r="B569" s="30"/>
      <c r="C569" s="30"/>
      <c r="D569" s="30"/>
      <c r="E569" s="34"/>
    </row>
    <row r="570" spans="2:5" s="13" customFormat="1" ht="15">
      <c r="B570" s="30"/>
      <c r="C570" s="30"/>
      <c r="D570" s="30"/>
      <c r="E570" s="34"/>
    </row>
    <row r="571" spans="2:5" s="13" customFormat="1" ht="15">
      <c r="B571" s="30"/>
      <c r="C571" s="30"/>
      <c r="D571" s="30"/>
      <c r="E571" s="34"/>
    </row>
    <row r="572" spans="2:5" s="13" customFormat="1" ht="15">
      <c r="B572" s="30"/>
      <c r="C572" s="30"/>
      <c r="D572" s="30"/>
      <c r="E572" s="34"/>
    </row>
    <row r="573" spans="2:5" s="13" customFormat="1" ht="15">
      <c r="B573" s="30"/>
      <c r="C573" s="30"/>
      <c r="D573" s="30"/>
      <c r="E573" s="34"/>
    </row>
    <row r="574" spans="2:5" s="13" customFormat="1" ht="15">
      <c r="B574" s="30"/>
      <c r="C574" s="30"/>
      <c r="D574" s="30"/>
      <c r="E574" s="34"/>
    </row>
    <row r="575" spans="2:5" s="13" customFormat="1" ht="15">
      <c r="B575" s="30"/>
      <c r="C575" s="30"/>
      <c r="D575" s="30"/>
      <c r="E575" s="34"/>
    </row>
    <row r="576" spans="2:5" s="13" customFormat="1" ht="15">
      <c r="B576" s="30"/>
      <c r="C576" s="30"/>
      <c r="D576" s="30"/>
      <c r="E576" s="34"/>
    </row>
    <row r="577" spans="2:5" s="13" customFormat="1" ht="15">
      <c r="B577" s="30"/>
      <c r="C577" s="30"/>
      <c r="D577" s="30"/>
      <c r="E577" s="34"/>
    </row>
    <row r="578" spans="2:5" s="13" customFormat="1" ht="15">
      <c r="B578" s="30"/>
      <c r="C578" s="30"/>
      <c r="D578" s="30"/>
      <c r="E578" s="34"/>
    </row>
    <row r="579" spans="2:5" s="13" customFormat="1" ht="15">
      <c r="B579" s="30"/>
      <c r="C579" s="30"/>
      <c r="D579" s="30"/>
      <c r="E579" s="34"/>
    </row>
    <row r="580" spans="2:5" s="13" customFormat="1" ht="15">
      <c r="B580" s="30"/>
      <c r="C580" s="30"/>
      <c r="D580" s="30"/>
      <c r="E580" s="34"/>
    </row>
    <row r="581" spans="2:5" s="13" customFormat="1" ht="15">
      <c r="B581" s="30"/>
      <c r="C581" s="30"/>
      <c r="D581" s="30"/>
      <c r="E581" s="34"/>
    </row>
    <row r="582" spans="2:5" s="13" customFormat="1" ht="15">
      <c r="B582" s="30"/>
      <c r="C582" s="30"/>
      <c r="D582" s="30"/>
      <c r="E582" s="34"/>
    </row>
    <row r="583" spans="2:5" s="13" customFormat="1" ht="15">
      <c r="B583" s="30"/>
      <c r="C583" s="30"/>
      <c r="D583" s="30"/>
      <c r="E583" s="34"/>
    </row>
    <row r="584" spans="2:5" s="13" customFormat="1" ht="15">
      <c r="B584" s="30"/>
      <c r="C584" s="30"/>
      <c r="D584" s="30"/>
      <c r="E584" s="34"/>
    </row>
    <row r="585" spans="2:5" s="13" customFormat="1" ht="15">
      <c r="B585" s="30"/>
      <c r="C585" s="30"/>
      <c r="D585" s="30"/>
      <c r="E585" s="34"/>
    </row>
    <row r="586" spans="2:5" s="13" customFormat="1" ht="15">
      <c r="B586" s="30"/>
      <c r="C586" s="30"/>
      <c r="D586" s="30"/>
      <c r="E586" s="34"/>
    </row>
    <row r="587" spans="2:5" s="13" customFormat="1" ht="15">
      <c r="B587" s="30"/>
      <c r="C587" s="30"/>
      <c r="D587" s="30"/>
      <c r="E587" s="34"/>
    </row>
    <row r="588" spans="2:5" s="13" customFormat="1" ht="15">
      <c r="B588" s="30"/>
      <c r="C588" s="30"/>
      <c r="D588" s="30"/>
      <c r="E588" s="34"/>
    </row>
    <row r="589" spans="2:5" s="13" customFormat="1" ht="15">
      <c r="B589" s="30"/>
      <c r="C589" s="30"/>
      <c r="D589" s="30"/>
      <c r="E589" s="34"/>
    </row>
    <row r="590" spans="2:5" s="13" customFormat="1" ht="15">
      <c r="B590" s="30"/>
      <c r="C590" s="30"/>
      <c r="D590" s="30"/>
      <c r="E590" s="34"/>
    </row>
    <row r="591" spans="2:5" s="13" customFormat="1" ht="15">
      <c r="B591" s="30"/>
      <c r="C591" s="30"/>
      <c r="D591" s="30"/>
      <c r="E591" s="34"/>
    </row>
    <row r="592" spans="2:5" s="13" customFormat="1" ht="15">
      <c r="B592" s="30"/>
      <c r="C592" s="30"/>
      <c r="D592" s="30"/>
      <c r="E592" s="34"/>
    </row>
    <row r="593" spans="2:5" s="13" customFormat="1" ht="15">
      <c r="B593" s="30"/>
      <c r="C593" s="30"/>
      <c r="D593" s="30"/>
      <c r="E593" s="34"/>
    </row>
    <row r="594" spans="2:5" s="13" customFormat="1" ht="15">
      <c r="B594" s="30"/>
      <c r="C594" s="30"/>
      <c r="D594" s="30"/>
      <c r="E594" s="34"/>
    </row>
    <row r="595" spans="2:5" s="13" customFormat="1" ht="15">
      <c r="B595" s="30"/>
      <c r="C595" s="30"/>
      <c r="D595" s="30"/>
      <c r="E595" s="34"/>
    </row>
    <row r="596" spans="2:5" s="13" customFormat="1" ht="15">
      <c r="B596" s="30"/>
      <c r="C596" s="30"/>
      <c r="D596" s="30"/>
      <c r="E596" s="34"/>
    </row>
    <row r="597" spans="2:5" s="13" customFormat="1" ht="15">
      <c r="B597" s="30"/>
      <c r="C597" s="30"/>
      <c r="D597" s="30"/>
      <c r="E597" s="34"/>
    </row>
    <row r="598" spans="2:5" s="13" customFormat="1" ht="15">
      <c r="B598" s="30"/>
      <c r="C598" s="30"/>
      <c r="D598" s="30"/>
      <c r="E598" s="34"/>
    </row>
    <row r="599" spans="2:5" s="13" customFormat="1" ht="15">
      <c r="B599" s="30"/>
      <c r="C599" s="30"/>
      <c r="D599" s="30"/>
      <c r="E599" s="34"/>
    </row>
    <row r="600" spans="2:5" s="13" customFormat="1" ht="15">
      <c r="B600" s="30"/>
      <c r="C600" s="30"/>
      <c r="D600" s="30"/>
      <c r="E600" s="34"/>
    </row>
    <row r="601" spans="2:5" s="13" customFormat="1" ht="15">
      <c r="B601" s="30"/>
      <c r="C601" s="30"/>
      <c r="D601" s="30"/>
      <c r="E601" s="34"/>
    </row>
    <row r="602" spans="2:5" s="13" customFormat="1" ht="15">
      <c r="B602" s="30"/>
      <c r="C602" s="30"/>
      <c r="D602" s="30"/>
      <c r="E602" s="34"/>
    </row>
    <row r="603" spans="2:5" s="13" customFormat="1" ht="15">
      <c r="B603" s="30"/>
      <c r="C603" s="30"/>
      <c r="D603" s="30"/>
      <c r="E603" s="34"/>
    </row>
    <row r="604" spans="2:5" s="13" customFormat="1" ht="15">
      <c r="B604" s="30"/>
      <c r="C604" s="30"/>
      <c r="D604" s="30"/>
      <c r="E604" s="34"/>
    </row>
    <row r="605" spans="2:5" s="13" customFormat="1" ht="15">
      <c r="B605" s="30"/>
      <c r="C605" s="30"/>
      <c r="D605" s="30"/>
      <c r="E605" s="34"/>
    </row>
    <row r="606" spans="2:5" s="13" customFormat="1" ht="15">
      <c r="B606" s="30"/>
      <c r="C606" s="30"/>
      <c r="D606" s="30"/>
      <c r="E606" s="34"/>
    </row>
    <row r="607" spans="2:5" s="13" customFormat="1" ht="15">
      <c r="B607" s="30"/>
      <c r="C607" s="30"/>
      <c r="D607" s="30"/>
      <c r="E607" s="34"/>
    </row>
    <row r="608" spans="2:5" s="13" customFormat="1" ht="15">
      <c r="B608" s="30"/>
      <c r="C608" s="30"/>
      <c r="D608" s="30"/>
      <c r="E608" s="34"/>
    </row>
    <row r="609" spans="2:5" s="13" customFormat="1" ht="15">
      <c r="B609" s="30"/>
      <c r="C609" s="30"/>
      <c r="D609" s="30"/>
      <c r="E609" s="34"/>
    </row>
    <row r="610" spans="2:5" s="13" customFormat="1" ht="15">
      <c r="B610" s="30"/>
      <c r="C610" s="30"/>
      <c r="D610" s="30"/>
      <c r="E610" s="34"/>
    </row>
    <row r="611" spans="2:5" s="13" customFormat="1" ht="15">
      <c r="B611" s="30"/>
      <c r="C611" s="30"/>
      <c r="D611" s="30"/>
      <c r="E611" s="34"/>
    </row>
    <row r="612" spans="2:5" s="13" customFormat="1" ht="15">
      <c r="B612" s="30"/>
      <c r="C612" s="30"/>
      <c r="D612" s="30"/>
      <c r="E612" s="34"/>
    </row>
    <row r="613" spans="2:5" s="13" customFormat="1" ht="15">
      <c r="B613" s="30"/>
      <c r="C613" s="30"/>
      <c r="D613" s="30"/>
      <c r="E613" s="34"/>
    </row>
    <row r="614" spans="2:5" s="13" customFormat="1" ht="15">
      <c r="B614" s="30"/>
      <c r="C614" s="30"/>
      <c r="D614" s="30"/>
      <c r="E614" s="34"/>
    </row>
    <row r="615" spans="2:5" s="13" customFormat="1" ht="15">
      <c r="B615" s="30"/>
      <c r="C615" s="30"/>
      <c r="D615" s="30"/>
      <c r="E615" s="34"/>
    </row>
    <row r="616" spans="2:5" s="13" customFormat="1" ht="15">
      <c r="B616" s="30"/>
      <c r="C616" s="30"/>
      <c r="D616" s="30"/>
      <c r="E616" s="34"/>
    </row>
    <row r="617" spans="2:5" s="13" customFormat="1" ht="15">
      <c r="B617" s="30"/>
      <c r="C617" s="30"/>
      <c r="D617" s="30"/>
      <c r="E617" s="34"/>
    </row>
    <row r="618" spans="2:5" s="13" customFormat="1" ht="15">
      <c r="B618" s="30"/>
      <c r="C618" s="30"/>
      <c r="D618" s="30"/>
      <c r="E618" s="34"/>
    </row>
    <row r="619" spans="2:5" s="13" customFormat="1" ht="15">
      <c r="B619" s="30"/>
      <c r="C619" s="30"/>
      <c r="D619" s="30"/>
      <c r="E619" s="34"/>
    </row>
    <row r="620" spans="2:5" s="13" customFormat="1" ht="15">
      <c r="B620" s="30"/>
      <c r="C620" s="30"/>
      <c r="D620" s="30"/>
      <c r="E620" s="34"/>
    </row>
    <row r="621" spans="2:5" s="13" customFormat="1" ht="15">
      <c r="B621" s="30"/>
      <c r="C621" s="30"/>
      <c r="D621" s="30"/>
      <c r="E621" s="34"/>
    </row>
    <row r="622" spans="2:5" s="13" customFormat="1" ht="15">
      <c r="B622" s="30"/>
      <c r="C622" s="30"/>
      <c r="D622" s="30"/>
      <c r="E622" s="34"/>
    </row>
    <row r="623" spans="2:5" s="13" customFormat="1" ht="15">
      <c r="B623" s="30"/>
      <c r="C623" s="30"/>
      <c r="D623" s="30"/>
      <c r="E623" s="34"/>
    </row>
    <row r="624" spans="2:5" s="13" customFormat="1" ht="15">
      <c r="B624" s="30"/>
      <c r="C624" s="30"/>
      <c r="D624" s="30"/>
      <c r="E624" s="34"/>
    </row>
    <row r="625" spans="1:5" s="13" customFormat="1" ht="15">
      <c r="B625" s="30"/>
      <c r="C625" s="30"/>
      <c r="D625" s="30"/>
      <c r="E625" s="34"/>
    </row>
    <row r="626" spans="1:5" s="13" customFormat="1" ht="15">
      <c r="B626" s="30"/>
      <c r="C626" s="30"/>
      <c r="D626" s="30"/>
      <c r="E626" s="34"/>
    </row>
    <row r="627" spans="1:5" s="13" customFormat="1" ht="15">
      <c r="B627" s="30"/>
      <c r="C627" s="30"/>
      <c r="D627" s="30"/>
      <c r="E627" s="34"/>
    </row>
    <row r="628" spans="1:5" s="13" customFormat="1" ht="15">
      <c r="B628" s="30"/>
      <c r="C628" s="30"/>
      <c r="D628" s="30"/>
      <c r="E628" s="34"/>
    </row>
    <row r="629" spans="1:5" s="13" customFormat="1" ht="15">
      <c r="B629" s="30"/>
      <c r="C629" s="30"/>
      <c r="D629" s="30"/>
      <c r="E629" s="34"/>
    </row>
    <row r="630" spans="1:5" s="13" customFormat="1" ht="15">
      <c r="B630" s="30"/>
      <c r="C630" s="30"/>
      <c r="D630" s="30"/>
      <c r="E630" s="34"/>
    </row>
    <row r="631" spans="1:5" s="13" customFormat="1" ht="15">
      <c r="B631" s="30"/>
      <c r="C631" s="30"/>
      <c r="D631" s="30"/>
      <c r="E631" s="34"/>
    </row>
    <row r="632" spans="1:5" s="13" customFormat="1" ht="15">
      <c r="B632" s="30"/>
      <c r="C632" s="30"/>
      <c r="D632" s="30"/>
      <c r="E632" s="34"/>
    </row>
    <row r="633" spans="1:5" s="13" customFormat="1" ht="15">
      <c r="B633" s="30"/>
      <c r="C633" s="30"/>
      <c r="D633" s="30"/>
      <c r="E633" s="34"/>
    </row>
    <row r="634" spans="1:5" s="13" customFormat="1" ht="15">
      <c r="B634" s="30"/>
      <c r="C634" s="30"/>
      <c r="D634" s="30"/>
      <c r="E634" s="34"/>
    </row>
    <row r="635" spans="1:5" s="13" customFormat="1" ht="15">
      <c r="B635" s="30"/>
      <c r="C635" s="30"/>
      <c r="D635" s="30"/>
      <c r="E635" s="34"/>
    </row>
    <row r="636" spans="1:5" s="13" customFormat="1" ht="15">
      <c r="B636" s="30"/>
      <c r="C636" s="30"/>
      <c r="D636" s="30"/>
      <c r="E636" s="34"/>
    </row>
    <row r="639" spans="1:5" ht="15.75">
      <c r="A639" s="3"/>
      <c r="B639" s="8"/>
    </row>
    <row r="640" spans="1:5" ht="15.75">
      <c r="A640" s="3"/>
      <c r="B640" s="8"/>
    </row>
    <row r="641" spans="1:2" ht="15.75">
      <c r="A641" s="3"/>
      <c r="B641" s="8"/>
    </row>
    <row r="642" spans="1:2" ht="15.75">
      <c r="A642" s="3"/>
      <c r="B642" s="8"/>
    </row>
    <row r="643" spans="1:2" ht="15.75">
      <c r="A643" s="3"/>
      <c r="B643" s="8"/>
    </row>
    <row r="644" spans="1:2" ht="15.75">
      <c r="A644" s="3"/>
      <c r="B644" s="8"/>
    </row>
    <row r="645" spans="1:2" ht="15.75">
      <c r="A645" s="3"/>
      <c r="B645" s="8"/>
    </row>
    <row r="646" spans="1:2" ht="15.75">
      <c r="A646" s="3"/>
      <c r="B646" s="8"/>
    </row>
    <row r="647" spans="1:2" ht="15.75">
      <c r="A647" s="3"/>
      <c r="B647" s="8"/>
    </row>
    <row r="648" spans="1:2" ht="15.75">
      <c r="A648" s="3"/>
      <c r="B648" s="8"/>
    </row>
    <row r="649" spans="1:2" ht="15.75">
      <c r="A649" s="3"/>
      <c r="B649" s="8"/>
    </row>
    <row r="650" spans="1:2" ht="15.75">
      <c r="A650" s="3"/>
      <c r="B650" s="8"/>
    </row>
    <row r="651" spans="1:2" ht="15.75">
      <c r="A651" s="3"/>
      <c r="B651" s="8"/>
    </row>
    <row r="652" spans="1:2" ht="15.75">
      <c r="A652" s="3"/>
      <c r="B652" s="8"/>
    </row>
    <row r="653" spans="1:2" ht="15.75">
      <c r="A653" s="3"/>
      <c r="B653" s="8"/>
    </row>
    <row r="654" spans="1:2" ht="15.75">
      <c r="A654" s="3"/>
      <c r="B654" s="8"/>
    </row>
    <row r="655" spans="1:2" ht="15.75">
      <c r="A655" s="3"/>
      <c r="B655" s="8"/>
    </row>
    <row r="656" spans="1:2" ht="15.75">
      <c r="A656" s="3"/>
      <c r="B656" s="8"/>
    </row>
    <row r="657" spans="1:2" ht="15.75">
      <c r="A657" s="3"/>
      <c r="B657" s="8"/>
    </row>
    <row r="658" spans="1:2" ht="15.75">
      <c r="A658" s="3"/>
      <c r="B658" s="8"/>
    </row>
    <row r="659" spans="1:2" ht="15.75">
      <c r="A659" s="3"/>
      <c r="B659" s="8"/>
    </row>
    <row r="660" spans="1:2" ht="15.75">
      <c r="A660" s="3"/>
      <c r="B660" s="8"/>
    </row>
    <row r="661" spans="1:2" ht="15.75">
      <c r="A661" s="3"/>
      <c r="B661" s="8"/>
    </row>
    <row r="662" spans="1:2" ht="15.75">
      <c r="A662" s="3"/>
      <c r="B662" s="8"/>
    </row>
    <row r="663" spans="1:2" ht="15.75">
      <c r="A663" s="3"/>
      <c r="B663" s="8"/>
    </row>
    <row r="664" spans="1:2" ht="15.75">
      <c r="A664" s="3"/>
      <c r="B664" s="8"/>
    </row>
    <row r="665" spans="1:2" ht="15.75">
      <c r="A665" s="3"/>
      <c r="B665" s="8"/>
    </row>
    <row r="666" spans="1:2" ht="15.75">
      <c r="A666" s="3"/>
      <c r="B666" s="8"/>
    </row>
    <row r="667" spans="1:2" ht="15.75">
      <c r="A667" s="3"/>
      <c r="B667" s="8"/>
    </row>
    <row r="668" spans="1:2" ht="15.75">
      <c r="A668" s="3"/>
      <c r="B668" s="8"/>
    </row>
    <row r="669" spans="1:2" ht="15.75">
      <c r="A669" s="3"/>
      <c r="B669" s="8"/>
    </row>
    <row r="670" spans="1:2" ht="15.75">
      <c r="A670" s="3"/>
      <c r="B670" s="8"/>
    </row>
    <row r="671" spans="1:2" ht="15.75">
      <c r="A671" s="3"/>
      <c r="B671" s="8"/>
    </row>
    <row r="672" spans="1:2" ht="15.75">
      <c r="A672" s="3"/>
      <c r="B672" s="8"/>
    </row>
    <row r="673" spans="1:2" ht="15.75">
      <c r="A673" s="3"/>
      <c r="B673" s="8"/>
    </row>
    <row r="674" spans="1:2" ht="15.75">
      <c r="A674" s="3"/>
      <c r="B674" s="8"/>
    </row>
    <row r="675" spans="1:2" ht="15.75">
      <c r="A675" s="3"/>
      <c r="B675" s="8"/>
    </row>
    <row r="676" spans="1:2" ht="15.75">
      <c r="A676" s="3"/>
      <c r="B676" s="8"/>
    </row>
    <row r="677" spans="1:2" ht="15.75">
      <c r="A677" s="3"/>
      <c r="B677" s="8"/>
    </row>
    <row r="678" spans="1:2" ht="15.75">
      <c r="A678" s="3"/>
      <c r="B678" s="8"/>
    </row>
    <row r="679" spans="1:2" ht="15.75">
      <c r="A679" s="3"/>
      <c r="B679" s="8"/>
    </row>
    <row r="680" spans="1:2" ht="15.75">
      <c r="A680" s="3"/>
      <c r="B680" s="8"/>
    </row>
    <row r="681" spans="1:2" ht="15.75">
      <c r="A681" s="3"/>
      <c r="B681" s="8"/>
    </row>
    <row r="682" spans="1:2" ht="15.75">
      <c r="A682" s="3"/>
      <c r="B682" s="8"/>
    </row>
    <row r="683" spans="1:2" ht="15.75">
      <c r="A683" s="3"/>
      <c r="B683" s="8"/>
    </row>
    <row r="684" spans="1:2" ht="15.75">
      <c r="A684" s="3"/>
      <c r="B684" s="8"/>
    </row>
    <row r="685" spans="1:2" ht="15.75">
      <c r="A685" s="3"/>
      <c r="B685" s="8"/>
    </row>
    <row r="686" spans="1:2" ht="15.75">
      <c r="A686" s="3"/>
      <c r="B686" s="8"/>
    </row>
    <row r="687" spans="1:2" ht="15.75">
      <c r="A687" s="3"/>
      <c r="B687" s="8"/>
    </row>
    <row r="688" spans="1:2" ht="15.75">
      <c r="A688" s="3"/>
      <c r="B688" s="8"/>
    </row>
    <row r="689" spans="1:2" ht="15.75">
      <c r="A689" s="3"/>
      <c r="B689" s="8"/>
    </row>
    <row r="690" spans="1:2" ht="15.75">
      <c r="A690" s="3"/>
      <c r="B690" s="8"/>
    </row>
    <row r="691" spans="1:2" ht="15.75">
      <c r="A691" s="3"/>
      <c r="B691" s="8"/>
    </row>
    <row r="692" spans="1:2" ht="15.75">
      <c r="A692" s="3"/>
      <c r="B692" s="8"/>
    </row>
    <row r="693" spans="1:2" ht="15.75">
      <c r="A693" s="3"/>
      <c r="B693" s="8"/>
    </row>
    <row r="694" spans="1:2" ht="15.75">
      <c r="A694" s="3"/>
      <c r="B694" s="8"/>
    </row>
    <row r="695" spans="1:2" ht="15.75">
      <c r="A695" s="3"/>
      <c r="B695" s="8"/>
    </row>
    <row r="696" spans="1:2" ht="15.75">
      <c r="A696" s="3"/>
      <c r="B696" s="8"/>
    </row>
    <row r="697" spans="1:2" ht="15.75">
      <c r="A697" s="3"/>
      <c r="B697" s="8"/>
    </row>
    <row r="698" spans="1:2" ht="15.75">
      <c r="A698" s="3"/>
      <c r="B698" s="8"/>
    </row>
    <row r="699" spans="1:2" ht="15.75">
      <c r="A699" s="3"/>
      <c r="B699" s="8"/>
    </row>
    <row r="700" spans="1:2" ht="15.75">
      <c r="A700" s="3"/>
      <c r="B700" s="8"/>
    </row>
    <row r="701" spans="1:2" ht="15.75">
      <c r="A701" s="3"/>
      <c r="B701" s="8"/>
    </row>
    <row r="702" spans="1:2" ht="15.75">
      <c r="A702" s="3"/>
      <c r="B702" s="8"/>
    </row>
    <row r="703" spans="1:2" ht="15.75">
      <c r="A703" s="3"/>
      <c r="B703" s="8"/>
    </row>
    <row r="704" spans="1:2" ht="15.75">
      <c r="A704" s="3"/>
      <c r="B704" s="8"/>
    </row>
    <row r="705" spans="1:2" ht="15.75">
      <c r="A705" s="3"/>
      <c r="B705" s="8"/>
    </row>
    <row r="706" spans="1:2" ht="15.75">
      <c r="A706" s="3"/>
      <c r="B706" s="8"/>
    </row>
    <row r="707" spans="1:2" ht="15.75">
      <c r="A707" s="3"/>
      <c r="B707" s="8"/>
    </row>
    <row r="708" spans="1:2" ht="15.75">
      <c r="A708" s="3"/>
      <c r="B708" s="8"/>
    </row>
    <row r="709" spans="1:2" ht="15.75">
      <c r="A709" s="3"/>
      <c r="B709" s="8"/>
    </row>
    <row r="710" spans="1:2" ht="15.75">
      <c r="A710" s="3"/>
      <c r="B710" s="8"/>
    </row>
    <row r="711" spans="1:2" ht="15.75">
      <c r="A711" s="3"/>
      <c r="B711" s="8"/>
    </row>
    <row r="712" spans="1:2" ht="15.75">
      <c r="A712" s="3"/>
      <c r="B712" s="8"/>
    </row>
    <row r="713" spans="1:2" ht="15.75">
      <c r="A713" s="3"/>
      <c r="B713" s="8"/>
    </row>
    <row r="714" spans="1:2" ht="15.75">
      <c r="A714" s="3"/>
      <c r="B714" s="8"/>
    </row>
    <row r="715" spans="1:2" ht="15.75">
      <c r="A715" s="3"/>
      <c r="B715" s="8"/>
    </row>
    <row r="716" spans="1:2" ht="15.75">
      <c r="A716" s="3"/>
      <c r="B716" s="8"/>
    </row>
    <row r="717" spans="1:2" ht="15.75">
      <c r="A717" s="3"/>
      <c r="B717" s="8"/>
    </row>
    <row r="718" spans="1:2" ht="15.75">
      <c r="A718" s="3"/>
      <c r="B718" s="8"/>
    </row>
    <row r="719" spans="1:2" ht="15.75">
      <c r="A719" s="3"/>
      <c r="B719" s="8"/>
    </row>
    <row r="720" spans="1:2" ht="15.75">
      <c r="A720" s="3"/>
      <c r="B720" s="8"/>
    </row>
    <row r="721" spans="1:2" ht="15.75">
      <c r="A721" s="3"/>
      <c r="B721" s="8"/>
    </row>
    <row r="722" spans="1:2" ht="15.75">
      <c r="A722" s="3"/>
      <c r="B722" s="8"/>
    </row>
    <row r="723" spans="1:2" ht="15.75">
      <c r="A723" s="3"/>
      <c r="B723" s="8"/>
    </row>
    <row r="724" spans="1:2" ht="15.75">
      <c r="A724" s="3"/>
      <c r="B724" s="8"/>
    </row>
    <row r="725" spans="1:2" ht="15.75">
      <c r="A725" s="3"/>
      <c r="B725" s="8"/>
    </row>
    <row r="726" spans="1:2" ht="15.75">
      <c r="A726" s="3"/>
      <c r="B726" s="8"/>
    </row>
    <row r="727" spans="1:2" ht="15.75">
      <c r="A727" s="3"/>
      <c r="B727" s="8"/>
    </row>
    <row r="728" spans="1:2" ht="15.75">
      <c r="A728" s="3"/>
      <c r="B728" s="8"/>
    </row>
    <row r="729" spans="1:2" ht="15.75">
      <c r="A729" s="3"/>
      <c r="B729" s="8"/>
    </row>
    <row r="730" spans="1:2" ht="15.75">
      <c r="A730" s="3"/>
      <c r="B730" s="8"/>
    </row>
    <row r="731" spans="1:2" ht="15.75">
      <c r="A731" s="3"/>
      <c r="B731" s="8"/>
    </row>
    <row r="732" spans="1:2" ht="15.75">
      <c r="A732" s="3"/>
      <c r="B732" s="8"/>
    </row>
    <row r="733" spans="1:2" ht="15.75">
      <c r="A733" s="3"/>
      <c r="B733" s="8"/>
    </row>
    <row r="734" spans="1:2" ht="15.75">
      <c r="A734" s="3"/>
      <c r="B734" s="8"/>
    </row>
    <row r="735" spans="1:2" ht="15.75">
      <c r="A735" s="3"/>
      <c r="B735" s="8"/>
    </row>
    <row r="736" spans="1:2" ht="15.75">
      <c r="A736" s="3"/>
      <c r="B736" s="8"/>
    </row>
    <row r="737" spans="1:2" ht="15.75">
      <c r="A737" s="3"/>
      <c r="B737" s="8"/>
    </row>
    <row r="738" spans="1:2" ht="15.75">
      <c r="A738" s="3"/>
      <c r="B738" s="8"/>
    </row>
    <row r="739" spans="1:2" ht="15.75">
      <c r="A739" s="3"/>
      <c r="B739" s="8"/>
    </row>
    <row r="740" spans="1:2" ht="15.75">
      <c r="A740" s="3"/>
      <c r="B740" s="8"/>
    </row>
    <row r="741" spans="1:2" ht="15.75">
      <c r="A741" s="3"/>
      <c r="B741" s="8"/>
    </row>
    <row r="742" spans="1:2" ht="15.75">
      <c r="A742" s="3"/>
      <c r="B742" s="8"/>
    </row>
    <row r="743" spans="1:2" ht="15.75">
      <c r="A743" s="3"/>
      <c r="B743" s="8"/>
    </row>
    <row r="744" spans="1:2" ht="15.75">
      <c r="A744" s="3"/>
      <c r="B744" s="8"/>
    </row>
    <row r="745" spans="1:2" ht="15.75">
      <c r="A745" s="3"/>
      <c r="B745" s="8"/>
    </row>
    <row r="746" spans="1:2" ht="15.75">
      <c r="A746" s="3"/>
      <c r="B746" s="8"/>
    </row>
    <row r="747" spans="1:2" ht="15.75">
      <c r="A747" s="3"/>
      <c r="B747" s="8"/>
    </row>
    <row r="748" spans="1:2" ht="15.75">
      <c r="A748" s="3"/>
      <c r="B748" s="8"/>
    </row>
    <row r="749" spans="1:2" ht="15.75">
      <c r="A749" s="3"/>
      <c r="B749" s="8"/>
    </row>
    <row r="750" spans="1:2" ht="15.75">
      <c r="A750" s="3"/>
      <c r="B750" s="8"/>
    </row>
    <row r="751" spans="1:2" ht="15.75">
      <c r="A751" s="3"/>
      <c r="B751" s="8"/>
    </row>
    <row r="752" spans="1:2" ht="15.75">
      <c r="A752" s="3"/>
      <c r="B752" s="8"/>
    </row>
    <row r="753" spans="1:2" ht="15.75">
      <c r="A753" s="3"/>
      <c r="B753" s="8"/>
    </row>
    <row r="754" spans="1:2" ht="15.75">
      <c r="A754" s="3"/>
      <c r="B754" s="8"/>
    </row>
    <row r="755" spans="1:2" ht="15.75">
      <c r="A755" s="3"/>
      <c r="B755" s="8"/>
    </row>
    <row r="756" spans="1:2" ht="15.75">
      <c r="A756" s="3"/>
      <c r="B756" s="8"/>
    </row>
    <row r="757" spans="1:2" ht="15.75">
      <c r="A757" s="3"/>
      <c r="B757" s="8"/>
    </row>
    <row r="758" spans="1:2" ht="15.75">
      <c r="A758" s="3"/>
      <c r="B758" s="8"/>
    </row>
    <row r="759" spans="1:2" ht="15.75">
      <c r="A759" s="3"/>
      <c r="B759" s="8"/>
    </row>
    <row r="760" spans="1:2" ht="15.75">
      <c r="A760" s="3"/>
      <c r="B760" s="8"/>
    </row>
    <row r="761" spans="1:2" ht="15.75">
      <c r="A761" s="3"/>
      <c r="B761" s="8"/>
    </row>
    <row r="762" spans="1:2" ht="15.75">
      <c r="A762" s="3"/>
      <c r="B762" s="8"/>
    </row>
    <row r="763" spans="1:2" ht="15.75">
      <c r="A763" s="3"/>
      <c r="B763" s="8"/>
    </row>
    <row r="764" spans="1:2" ht="15.75">
      <c r="A764" s="3"/>
      <c r="B764" s="8"/>
    </row>
    <row r="765" spans="1:2" ht="15.75">
      <c r="A765" s="3"/>
      <c r="B765" s="8"/>
    </row>
    <row r="766" spans="1:2" ht="15.75">
      <c r="A766" s="3"/>
      <c r="B766" s="8"/>
    </row>
    <row r="767" spans="1:2" ht="15.75">
      <c r="A767" s="3"/>
      <c r="B767" s="8"/>
    </row>
    <row r="768" spans="1:2" ht="15.75">
      <c r="A768" s="3"/>
      <c r="B768" s="8"/>
    </row>
    <row r="769" spans="1:2" ht="15.75">
      <c r="A769" s="3"/>
      <c r="B769" s="8"/>
    </row>
    <row r="770" spans="1:2" ht="15.75">
      <c r="A770" s="3"/>
      <c r="B770" s="8"/>
    </row>
    <row r="771" spans="1:2" ht="15.75">
      <c r="A771" s="3"/>
      <c r="B771" s="8"/>
    </row>
    <row r="772" spans="1:2" ht="15.75">
      <c r="A772" s="3"/>
      <c r="B772" s="8"/>
    </row>
    <row r="773" spans="1:2" ht="15.75">
      <c r="A773" s="3"/>
      <c r="B773" s="8"/>
    </row>
    <row r="774" spans="1:2" ht="15.75">
      <c r="A774" s="3"/>
      <c r="B774" s="8"/>
    </row>
    <row r="775" spans="1:2" ht="15.75">
      <c r="A775" s="3"/>
      <c r="B775" s="8"/>
    </row>
    <row r="776" spans="1:2" ht="15.75">
      <c r="A776" s="3"/>
      <c r="B776" s="8"/>
    </row>
    <row r="777" spans="1:2" ht="15.75">
      <c r="A777" s="3"/>
      <c r="B777" s="8"/>
    </row>
    <row r="778" spans="1:2" ht="15.75">
      <c r="A778" s="3"/>
      <c r="B778" s="8"/>
    </row>
    <row r="779" spans="1:2" ht="15.75">
      <c r="A779" s="3"/>
      <c r="B779" s="8"/>
    </row>
    <row r="780" spans="1:2" ht="15.75">
      <c r="A780" s="3"/>
      <c r="B780" s="8"/>
    </row>
    <row r="781" spans="1:2" ht="15.75">
      <c r="A781" s="3"/>
      <c r="B781" s="8"/>
    </row>
    <row r="782" spans="1:2" ht="15.75">
      <c r="A782" s="3"/>
      <c r="B782" s="8"/>
    </row>
    <row r="783" spans="1:2" ht="15.75">
      <c r="A783" s="3"/>
      <c r="B783" s="8"/>
    </row>
    <row r="784" spans="1:2" ht="15.75">
      <c r="A784" s="3"/>
      <c r="B784" s="8"/>
    </row>
    <row r="785" spans="1:2" ht="15.75">
      <c r="A785" s="3"/>
      <c r="B785" s="8"/>
    </row>
    <row r="786" spans="1:2" ht="15.75">
      <c r="A786" s="3"/>
      <c r="B786" s="8"/>
    </row>
    <row r="787" spans="1:2" ht="15.75">
      <c r="A787" s="3"/>
      <c r="B787" s="8"/>
    </row>
    <row r="788" spans="1:2" ht="15.75">
      <c r="A788" s="3"/>
      <c r="B788" s="8"/>
    </row>
    <row r="789" spans="1:2" ht="15.75">
      <c r="A789" s="3"/>
      <c r="B789" s="8"/>
    </row>
    <row r="790" spans="1:2" ht="15.75">
      <c r="A790" s="3"/>
      <c r="B790" s="8"/>
    </row>
    <row r="791" spans="1:2" ht="15.75">
      <c r="A791" s="3"/>
      <c r="B791" s="8"/>
    </row>
    <row r="792" spans="1:2" ht="15.75">
      <c r="A792" s="3"/>
      <c r="B792" s="8"/>
    </row>
    <row r="793" spans="1:2" ht="15.75">
      <c r="A793" s="3"/>
      <c r="B793" s="8"/>
    </row>
    <row r="794" spans="1:2" ht="15.75">
      <c r="A794" s="3"/>
      <c r="B794" s="8"/>
    </row>
    <row r="795" spans="1:2" ht="15.75">
      <c r="A795" s="3"/>
      <c r="B795" s="8"/>
    </row>
    <row r="796" spans="1:2" ht="15.75">
      <c r="A796" s="3"/>
      <c r="B796" s="8"/>
    </row>
    <row r="797" spans="1:2" ht="15.75">
      <c r="A797" s="3"/>
      <c r="B797" s="8"/>
    </row>
    <row r="798" spans="1:2" ht="15.75">
      <c r="A798" s="3"/>
      <c r="B798" s="8"/>
    </row>
    <row r="799" spans="1:2" ht="15.75">
      <c r="A799" s="3"/>
      <c r="B799" s="8"/>
    </row>
    <row r="800" spans="1:2" ht="15.75">
      <c r="A800" s="3"/>
      <c r="B800" s="8"/>
    </row>
    <row r="801" spans="1:2" ht="15.75">
      <c r="A801" s="3"/>
      <c r="B801" s="8"/>
    </row>
    <row r="802" spans="1:2" ht="15.75">
      <c r="A802" s="3"/>
      <c r="B802" s="8"/>
    </row>
    <row r="803" spans="1:2" ht="15.75">
      <c r="A803" s="3"/>
      <c r="B803" s="8"/>
    </row>
    <row r="804" spans="1:2" ht="15.75">
      <c r="A804" s="3"/>
      <c r="B804" s="8"/>
    </row>
    <row r="805" spans="1:2" ht="15.75">
      <c r="A805" s="3"/>
      <c r="B805" s="8"/>
    </row>
    <row r="806" spans="1:2" ht="15.75">
      <c r="A806" s="3"/>
      <c r="B806" s="8"/>
    </row>
    <row r="807" spans="1:2" ht="15.75">
      <c r="A807" s="3"/>
      <c r="B807" s="8"/>
    </row>
    <row r="808" spans="1:2" ht="15.75">
      <c r="A808" s="3"/>
      <c r="B808" s="8"/>
    </row>
    <row r="809" spans="1:2" ht="15.75">
      <c r="A809" s="3"/>
      <c r="B809" s="8"/>
    </row>
    <row r="810" spans="1:2" ht="15.75">
      <c r="A810" s="3"/>
      <c r="B810" s="8"/>
    </row>
    <row r="811" spans="1:2" ht="15.75">
      <c r="A811" s="3"/>
      <c r="B811" s="8"/>
    </row>
    <row r="812" spans="1:2" ht="15.75">
      <c r="A812" s="3"/>
      <c r="B812" s="8"/>
    </row>
    <row r="813" spans="1:2" ht="15.75">
      <c r="A813" s="3"/>
      <c r="B813" s="8"/>
    </row>
    <row r="814" spans="1:2" ht="15.75">
      <c r="A814" s="3"/>
      <c r="B814" s="8"/>
    </row>
    <row r="815" spans="1:2" ht="15.75">
      <c r="A815" s="3"/>
      <c r="B815" s="8"/>
    </row>
    <row r="816" spans="1:2" ht="15.75">
      <c r="A816" s="3"/>
      <c r="B816" s="8"/>
    </row>
    <row r="817" spans="1:2" ht="15.75">
      <c r="A817" s="3"/>
      <c r="B817" s="8"/>
    </row>
    <row r="818" spans="1:2" ht="15.75">
      <c r="A818" s="3"/>
      <c r="B818" s="8"/>
    </row>
    <row r="819" spans="1:2" ht="15.75">
      <c r="A819" s="3"/>
      <c r="B819" s="8"/>
    </row>
    <row r="820" spans="1:2" ht="15.75">
      <c r="A820" s="3"/>
      <c r="B820" s="8"/>
    </row>
    <row r="821" spans="1:2" ht="15.75">
      <c r="A821" s="3"/>
      <c r="B821" s="8"/>
    </row>
    <row r="822" spans="1:2" ht="15.75">
      <c r="A822" s="3"/>
      <c r="B822" s="8"/>
    </row>
    <row r="823" spans="1:2" ht="15.75">
      <c r="A823" s="3"/>
      <c r="B823" s="8"/>
    </row>
    <row r="824" spans="1:2" ht="15.75">
      <c r="A824" s="3"/>
      <c r="B824" s="8"/>
    </row>
    <row r="825" spans="1:2" ht="15.75">
      <c r="A825" s="3"/>
      <c r="B825" s="8"/>
    </row>
    <row r="826" spans="1:2" ht="15.75">
      <c r="A826" s="3"/>
      <c r="B826" s="8"/>
    </row>
    <row r="827" spans="1:2" ht="15.75">
      <c r="A827" s="3"/>
      <c r="B827" s="8"/>
    </row>
    <row r="828" spans="1:2" ht="15.75">
      <c r="A828" s="3"/>
      <c r="B828" s="8"/>
    </row>
    <row r="829" spans="1:2" ht="15.75">
      <c r="A829" s="3"/>
      <c r="B829" s="8"/>
    </row>
    <row r="830" spans="1:2" ht="15.75">
      <c r="A830" s="3"/>
      <c r="B830" s="8"/>
    </row>
    <row r="831" spans="1:2" ht="15.75">
      <c r="A831" s="3"/>
      <c r="B831" s="8"/>
    </row>
    <row r="832" spans="1:2" ht="15.75">
      <c r="A832" s="3"/>
      <c r="B832" s="8"/>
    </row>
    <row r="833" spans="1:2" ht="15.75">
      <c r="A833" s="3"/>
      <c r="B833" s="8"/>
    </row>
    <row r="834" spans="1:2" ht="15.75">
      <c r="A834" s="3"/>
      <c r="B834" s="8"/>
    </row>
    <row r="835" spans="1:2" ht="15.75">
      <c r="A835" s="3"/>
      <c r="B835" s="8"/>
    </row>
    <row r="836" spans="1:2" ht="15.75">
      <c r="A836" s="3"/>
      <c r="B836" s="8"/>
    </row>
    <row r="837" spans="1:2" ht="15.75">
      <c r="A837" s="3"/>
      <c r="B837" s="8"/>
    </row>
    <row r="838" spans="1:2" ht="15.75">
      <c r="A838" s="3"/>
      <c r="B838" s="8"/>
    </row>
    <row r="839" spans="1:2" ht="15.75">
      <c r="A839" s="3"/>
      <c r="B839" s="8"/>
    </row>
    <row r="840" spans="1:2" ht="15.75">
      <c r="A840" s="3"/>
      <c r="B840" s="8"/>
    </row>
    <row r="841" spans="1:2" ht="15.75">
      <c r="A841" s="3"/>
      <c r="B841" s="8"/>
    </row>
    <row r="842" spans="1:2" ht="15.75">
      <c r="A842" s="3"/>
      <c r="B842" s="8"/>
    </row>
    <row r="843" spans="1:2" ht="15.75">
      <c r="A843" s="3"/>
      <c r="B843" s="8"/>
    </row>
    <row r="844" spans="1:2" ht="15.75">
      <c r="A844" s="3"/>
      <c r="B844" s="8"/>
    </row>
    <row r="845" spans="1:2" ht="15.75">
      <c r="A845" s="3"/>
      <c r="B845" s="8"/>
    </row>
    <row r="846" spans="1:2" ht="15.75">
      <c r="A846" s="3"/>
      <c r="B846" s="8"/>
    </row>
    <row r="847" spans="1:2" ht="15.75">
      <c r="A847" s="3"/>
      <c r="B847" s="8"/>
    </row>
    <row r="848" spans="1:2" ht="15.75">
      <c r="A848" s="3"/>
      <c r="B848" s="8"/>
    </row>
    <row r="849" spans="1:2" ht="15.75">
      <c r="A849" s="3"/>
      <c r="B849" s="8"/>
    </row>
    <row r="850" spans="1:2" ht="15.75">
      <c r="A850" s="3"/>
      <c r="B850" s="8"/>
    </row>
    <row r="851" spans="1:2" ht="15.75">
      <c r="A851" s="3"/>
      <c r="B851" s="8"/>
    </row>
    <row r="852" spans="1:2" ht="15.75">
      <c r="A852" s="3"/>
      <c r="B852" s="8"/>
    </row>
    <row r="853" spans="1:2" ht="15.75">
      <c r="A853" s="3"/>
      <c r="B853" s="8"/>
    </row>
    <row r="854" spans="1:2" ht="15.75">
      <c r="A854" s="3"/>
      <c r="B854" s="8"/>
    </row>
    <row r="855" spans="1:2" ht="15.75">
      <c r="A855" s="3"/>
      <c r="B855" s="8"/>
    </row>
    <row r="856" spans="1:2" ht="15.75">
      <c r="A856" s="3"/>
      <c r="B856" s="8"/>
    </row>
    <row r="857" spans="1:2" ht="15.75">
      <c r="A857" s="3"/>
      <c r="B857" s="8"/>
    </row>
    <row r="858" spans="1:2" ht="15.75">
      <c r="A858" s="3"/>
      <c r="B858" s="8"/>
    </row>
    <row r="859" spans="1:2" ht="15.75">
      <c r="A859" s="3"/>
      <c r="B859" s="8"/>
    </row>
    <row r="860" spans="1:2" ht="15.75">
      <c r="A860" s="3"/>
      <c r="B860" s="8"/>
    </row>
    <row r="861" spans="1:2" ht="15.75">
      <c r="A861" s="3"/>
      <c r="B861" s="8"/>
    </row>
    <row r="862" spans="1:2" ht="15.75">
      <c r="A862" s="3"/>
      <c r="B862" s="8"/>
    </row>
    <row r="863" spans="1:2" ht="15.75">
      <c r="A863" s="3"/>
      <c r="B863" s="8"/>
    </row>
    <row r="864" spans="1:2" ht="15.75">
      <c r="A864" s="3"/>
      <c r="B864" s="8"/>
    </row>
    <row r="865" spans="1:2" ht="15.75">
      <c r="A865" s="3"/>
      <c r="B865" s="8"/>
    </row>
    <row r="866" spans="1:2" ht="15.75">
      <c r="A866" s="3"/>
      <c r="B866" s="8"/>
    </row>
    <row r="867" spans="1:2" ht="15.75">
      <c r="A867" s="3"/>
      <c r="B867" s="8"/>
    </row>
    <row r="868" spans="1:2" ht="15.75">
      <c r="A868" s="3"/>
      <c r="B868" s="8"/>
    </row>
    <row r="869" spans="1:2" ht="15.75">
      <c r="A869" s="3"/>
      <c r="B869" s="8"/>
    </row>
    <row r="870" spans="1:2" ht="15.75">
      <c r="A870" s="3"/>
      <c r="B870" s="8"/>
    </row>
    <row r="871" spans="1:2" ht="15.75">
      <c r="A871" s="3"/>
      <c r="B871" s="8"/>
    </row>
    <row r="872" spans="1:2" ht="15.75">
      <c r="A872" s="3"/>
      <c r="B872" s="8"/>
    </row>
    <row r="873" spans="1:2" ht="15.75">
      <c r="A873" s="3"/>
      <c r="B873" s="8"/>
    </row>
    <row r="874" spans="1:2" ht="15.75">
      <c r="A874" s="3"/>
      <c r="B874" s="8"/>
    </row>
    <row r="875" spans="1:2" ht="15.75">
      <c r="A875" s="3"/>
      <c r="B875" s="8"/>
    </row>
    <row r="876" spans="1:2" ht="15.75">
      <c r="A876" s="3"/>
      <c r="B876" s="8"/>
    </row>
    <row r="877" spans="1:2" ht="15.75">
      <c r="A877" s="3"/>
      <c r="B877" s="8"/>
    </row>
    <row r="878" spans="1:2" ht="15.75">
      <c r="A878" s="3"/>
      <c r="B878" s="8"/>
    </row>
    <row r="879" spans="1:2" ht="15.75">
      <c r="A879" s="3"/>
      <c r="B879" s="8"/>
    </row>
    <row r="880" spans="1:2" ht="15.75">
      <c r="A880" s="3"/>
      <c r="B880" s="8"/>
    </row>
    <row r="881" spans="1:2" ht="15.75">
      <c r="A881" s="3"/>
      <c r="B881" s="8"/>
    </row>
    <row r="882" spans="1:2" ht="15.75">
      <c r="A882" s="3"/>
      <c r="B882" s="8"/>
    </row>
    <row r="883" spans="1:2" ht="15.75">
      <c r="A883" s="3"/>
      <c r="B883" s="8"/>
    </row>
    <row r="884" spans="1:2" ht="15.75">
      <c r="A884" s="3"/>
      <c r="B884" s="8"/>
    </row>
    <row r="885" spans="1:2" ht="15.75">
      <c r="A885" s="3"/>
      <c r="B885" s="8"/>
    </row>
    <row r="886" spans="1:2" ht="15.75">
      <c r="A886" s="3"/>
      <c r="B886" s="8"/>
    </row>
    <row r="887" spans="1:2" ht="15.75">
      <c r="A887" s="3"/>
      <c r="B887" s="8"/>
    </row>
    <row r="888" spans="1:2" ht="15.75">
      <c r="A888" s="3"/>
      <c r="B888" s="8"/>
    </row>
    <row r="889" spans="1:2" ht="15.75">
      <c r="A889" s="3"/>
      <c r="B889" s="8"/>
    </row>
    <row r="890" spans="1:2" ht="15.75">
      <c r="A890" s="3"/>
      <c r="B890" s="8"/>
    </row>
    <row r="891" spans="1:2" ht="15.75">
      <c r="A891" s="3"/>
      <c r="B891" s="8"/>
    </row>
    <row r="892" spans="1:2" ht="15.75">
      <c r="A892" s="3"/>
      <c r="B892" s="8"/>
    </row>
    <row r="893" spans="1:2" ht="15.75">
      <c r="A893" s="3"/>
      <c r="B893" s="8"/>
    </row>
    <row r="894" spans="1:2" ht="15.75">
      <c r="A894" s="3"/>
      <c r="B894" s="8"/>
    </row>
    <row r="895" spans="1:2" ht="15.75">
      <c r="A895" s="3"/>
      <c r="B895" s="8"/>
    </row>
    <row r="896" spans="1:2" ht="15.75">
      <c r="A896" s="3"/>
      <c r="B896" s="8"/>
    </row>
    <row r="897" spans="1:2" ht="15.75">
      <c r="A897" s="3"/>
      <c r="B897" s="8"/>
    </row>
    <row r="898" spans="1:2" ht="15.75">
      <c r="A898" s="3"/>
      <c r="B898" s="8"/>
    </row>
    <row r="899" spans="1:2" ht="15.75">
      <c r="A899" s="3"/>
      <c r="B899" s="8"/>
    </row>
    <row r="900" spans="1:2" ht="15.75">
      <c r="A900" s="3"/>
      <c r="B900" s="8"/>
    </row>
    <row r="901" spans="1:2" ht="15.75">
      <c r="A901" s="3"/>
      <c r="B901" s="8"/>
    </row>
    <row r="902" spans="1:2" ht="15.75">
      <c r="A902" s="3"/>
      <c r="B902" s="8"/>
    </row>
    <row r="903" spans="1:2" ht="15.75">
      <c r="A903" s="3"/>
      <c r="B903" s="8"/>
    </row>
    <row r="904" spans="1:2" ht="15.75">
      <c r="A904" s="3"/>
      <c r="B904" s="8"/>
    </row>
    <row r="905" spans="1:2" ht="15.75">
      <c r="A905" s="3"/>
      <c r="B905" s="8"/>
    </row>
    <row r="906" spans="1:2" ht="15.75">
      <c r="A906" s="3"/>
      <c r="B906" s="8"/>
    </row>
    <row r="907" spans="1:2" ht="15.75">
      <c r="A907" s="3"/>
      <c r="B907" s="8"/>
    </row>
    <row r="908" spans="1:2" ht="15.75">
      <c r="A908" s="3"/>
      <c r="B908" s="8"/>
    </row>
    <row r="909" spans="1:2" ht="15.75">
      <c r="A909" s="3"/>
      <c r="B909" s="8"/>
    </row>
    <row r="910" spans="1:2" ht="15.75">
      <c r="A910" s="3"/>
      <c r="B910" s="8"/>
    </row>
    <row r="911" spans="1:2" ht="15.75">
      <c r="A911" s="3"/>
      <c r="B911" s="8"/>
    </row>
    <row r="912" spans="1:2" ht="15.75">
      <c r="A912" s="3"/>
      <c r="B912" s="8"/>
    </row>
    <row r="913" spans="1:2" ht="15.75">
      <c r="A913" s="3"/>
      <c r="B913" s="8"/>
    </row>
    <row r="914" spans="1:2" ht="15.75">
      <c r="A914" s="3"/>
      <c r="B914" s="8"/>
    </row>
    <row r="915" spans="1:2" ht="15.75">
      <c r="A915" s="3"/>
      <c r="B915" s="8"/>
    </row>
    <row r="916" spans="1:2" ht="15.75">
      <c r="A916" s="3"/>
      <c r="B916" s="8"/>
    </row>
    <row r="917" spans="1:2" ht="15.75">
      <c r="A917" s="3"/>
      <c r="B917" s="8"/>
    </row>
    <row r="918" spans="1:2" ht="15.75">
      <c r="A918" s="3"/>
      <c r="B918" s="8"/>
    </row>
    <row r="919" spans="1:2" ht="15.75">
      <c r="A919" s="3"/>
      <c r="B919" s="8"/>
    </row>
    <row r="920" spans="1:2" ht="15.75">
      <c r="A920" s="3"/>
      <c r="B920" s="8"/>
    </row>
    <row r="921" spans="1:2" ht="15.75">
      <c r="A921" s="3"/>
      <c r="B921" s="8"/>
    </row>
    <row r="922" spans="1:2" ht="15.75">
      <c r="A922" s="3"/>
      <c r="B922" s="8"/>
    </row>
    <row r="923" spans="1:2" ht="15.75">
      <c r="A923" s="3"/>
      <c r="B923" s="8"/>
    </row>
    <row r="924" spans="1:2" ht="15.75">
      <c r="A924" s="3"/>
      <c r="B924" s="8"/>
    </row>
    <row r="925" spans="1:2" ht="15.75">
      <c r="A925" s="3"/>
      <c r="B925" s="8"/>
    </row>
    <row r="926" spans="1:2" ht="15.75">
      <c r="A926" s="3"/>
      <c r="B926" s="8"/>
    </row>
    <row r="927" spans="1:2" ht="15.75">
      <c r="A927" s="3"/>
      <c r="B927" s="8"/>
    </row>
    <row r="928" spans="1:2" ht="15.75">
      <c r="A928" s="3"/>
      <c r="B928" s="8"/>
    </row>
    <row r="929" spans="1:2" ht="15.75">
      <c r="A929" s="3"/>
      <c r="B929" s="8"/>
    </row>
    <row r="930" spans="1:2" ht="15.75">
      <c r="A930" s="3"/>
      <c r="B930" s="8"/>
    </row>
    <row r="931" spans="1:2" ht="15.75">
      <c r="A931" s="3"/>
      <c r="B931" s="8"/>
    </row>
    <row r="932" spans="1:2" ht="15.75">
      <c r="A932" s="3"/>
      <c r="B932" s="8"/>
    </row>
    <row r="933" spans="1:2" ht="15.75">
      <c r="A933" s="3"/>
      <c r="B933" s="8"/>
    </row>
    <row r="934" spans="1:2" ht="15.75">
      <c r="A934" s="3"/>
      <c r="B934" s="8"/>
    </row>
    <row r="935" spans="1:2" ht="15.75">
      <c r="A935" s="3"/>
      <c r="B935" s="8"/>
    </row>
    <row r="936" spans="1:2" ht="15.75">
      <c r="A936" s="3"/>
      <c r="B936" s="8"/>
    </row>
    <row r="937" spans="1:2" ht="15.75">
      <c r="A937" s="3"/>
      <c r="B937" s="8"/>
    </row>
    <row r="938" spans="1:2" ht="15.75">
      <c r="A938" s="3"/>
      <c r="B938" s="8"/>
    </row>
    <row r="939" spans="1:2" ht="15.75">
      <c r="A939" s="3"/>
      <c r="B939" s="8"/>
    </row>
    <row r="940" spans="1:2" ht="15.75">
      <c r="A940" s="3"/>
      <c r="B940" s="8"/>
    </row>
    <row r="941" spans="1:2" ht="15.75">
      <c r="A941" s="3"/>
      <c r="B941" s="8"/>
    </row>
    <row r="942" spans="1:2" ht="15.75">
      <c r="A942" s="3"/>
      <c r="B942" s="8"/>
    </row>
    <row r="943" spans="1:2" ht="15.75">
      <c r="A943" s="3"/>
      <c r="B943" s="8"/>
    </row>
    <row r="944" spans="1:2" ht="15.75">
      <c r="A944" s="3"/>
      <c r="B944" s="8"/>
    </row>
    <row r="945" spans="1:2" ht="15.75">
      <c r="A945" s="3"/>
      <c r="B945" s="8"/>
    </row>
    <row r="946" spans="1:2" ht="15.75">
      <c r="A946" s="3"/>
      <c r="B946" s="8"/>
    </row>
    <row r="947" spans="1:2" ht="15.75">
      <c r="A947" s="3"/>
      <c r="B947" s="8"/>
    </row>
    <row r="948" spans="1:2" ht="15.75">
      <c r="A948" s="3"/>
      <c r="B948" s="8"/>
    </row>
    <row r="949" spans="1:2" ht="15.75">
      <c r="A949" s="3"/>
      <c r="B949" s="8"/>
    </row>
    <row r="950" spans="1:2" ht="15.75">
      <c r="A950" s="3"/>
      <c r="B950" s="8"/>
    </row>
    <row r="951" spans="1:2" ht="15.75">
      <c r="A951" s="3"/>
      <c r="B951" s="8"/>
    </row>
    <row r="952" spans="1:2" ht="15.75">
      <c r="A952" s="3"/>
      <c r="B952" s="8"/>
    </row>
    <row r="953" spans="1:2" ht="15.75">
      <c r="A953" s="3"/>
      <c r="B953" s="8"/>
    </row>
    <row r="954" spans="1:2" ht="15.75">
      <c r="A954" s="3"/>
      <c r="B954" s="8"/>
    </row>
    <row r="955" spans="1:2" ht="15.75">
      <c r="A955" s="3"/>
      <c r="B955" s="8"/>
    </row>
    <row r="956" spans="1:2" ht="15.75">
      <c r="A956" s="3"/>
      <c r="B956" s="8"/>
    </row>
    <row r="957" spans="1:2" ht="15.75">
      <c r="A957" s="3"/>
      <c r="B957" s="8"/>
    </row>
    <row r="958" spans="1:2" ht="15.75">
      <c r="A958" s="3"/>
      <c r="B958" s="8"/>
    </row>
    <row r="959" spans="1:2" ht="15.75">
      <c r="A959" s="3"/>
      <c r="B959" s="8"/>
    </row>
    <row r="960" spans="1:2" ht="15.75">
      <c r="A960" s="3"/>
      <c r="B960" s="8"/>
    </row>
    <row r="961" spans="1:2" ht="15.75">
      <c r="A961" s="3"/>
      <c r="B961" s="8"/>
    </row>
    <row r="962" spans="1:2" ht="15.75">
      <c r="A962" s="3"/>
      <c r="B962" s="8"/>
    </row>
    <row r="963" spans="1:2" ht="15.75">
      <c r="A963" s="3"/>
      <c r="B963" s="8"/>
    </row>
    <row r="964" spans="1:2" ht="15.75">
      <c r="A964" s="3"/>
      <c r="B964" s="8"/>
    </row>
    <row r="965" spans="1:2" ht="15.75">
      <c r="A965" s="3"/>
      <c r="B965" s="8"/>
    </row>
    <row r="966" spans="1:2" ht="15.75">
      <c r="A966" s="3"/>
      <c r="B966" s="8"/>
    </row>
    <row r="967" spans="1:2" ht="15.75">
      <c r="A967" s="3"/>
      <c r="B967" s="8"/>
    </row>
    <row r="968" spans="1:2" ht="15.75">
      <c r="A968" s="3"/>
      <c r="B968" s="8"/>
    </row>
    <row r="969" spans="1:2" ht="15.75">
      <c r="A969" s="3"/>
      <c r="B969" s="8"/>
    </row>
    <row r="970" spans="1:2" ht="15.75">
      <c r="A970" s="3"/>
      <c r="B970" s="8"/>
    </row>
    <row r="971" spans="1:2" ht="15.75">
      <c r="A971" s="3"/>
      <c r="B971" s="8"/>
    </row>
    <row r="972" spans="1:2" ht="15.75">
      <c r="A972" s="3"/>
      <c r="B972" s="8"/>
    </row>
    <row r="973" spans="1:2" ht="15.75">
      <c r="A973" s="3"/>
      <c r="B973" s="8"/>
    </row>
    <row r="974" spans="1:2" ht="15.75">
      <c r="A974" s="3"/>
      <c r="B974" s="8"/>
    </row>
    <row r="975" spans="1:2" ht="15.75">
      <c r="A975" s="3"/>
      <c r="B975" s="8"/>
    </row>
    <row r="976" spans="1:2" ht="15.75">
      <c r="A976" s="3"/>
      <c r="B976" s="8"/>
    </row>
    <row r="977" spans="1:2" ht="15.75">
      <c r="A977" s="3"/>
      <c r="B977" s="8"/>
    </row>
    <row r="978" spans="1:2" ht="15.75">
      <c r="A978" s="3"/>
      <c r="B978" s="8"/>
    </row>
    <row r="979" spans="1:2" ht="15.75">
      <c r="A979" s="3"/>
      <c r="B979" s="8"/>
    </row>
    <row r="980" spans="1:2" ht="15.75">
      <c r="A980" s="3"/>
      <c r="B980" s="8"/>
    </row>
    <row r="981" spans="1:2" ht="15.75">
      <c r="A981" s="3"/>
      <c r="B981" s="8"/>
    </row>
    <row r="982" spans="1:2" ht="15.75">
      <c r="A982" s="3"/>
      <c r="B982" s="8"/>
    </row>
    <row r="983" spans="1:2" ht="15.75">
      <c r="A983" s="3"/>
      <c r="B983" s="8"/>
    </row>
    <row r="984" spans="1:2" ht="15.75">
      <c r="A984" s="3"/>
      <c r="B984" s="8"/>
    </row>
    <row r="985" spans="1:2" ht="15.75">
      <c r="A985" s="3"/>
      <c r="B985" s="8"/>
    </row>
    <row r="986" spans="1:2" ht="15.75">
      <c r="A986" s="3"/>
      <c r="B986" s="8"/>
    </row>
    <row r="987" spans="1:2" ht="15.75">
      <c r="A987" s="3"/>
      <c r="B987" s="8"/>
    </row>
    <row r="988" spans="1:2" ht="15.75">
      <c r="A988" s="3"/>
      <c r="B988" s="8"/>
    </row>
    <row r="989" spans="1:2" ht="15.75">
      <c r="A989" s="3"/>
      <c r="B989" s="8"/>
    </row>
    <row r="990" spans="1:2" ht="15.75">
      <c r="A990" s="3"/>
      <c r="B990" s="8"/>
    </row>
    <row r="991" spans="1:2" ht="15.75">
      <c r="A991" s="3"/>
      <c r="B991" s="8"/>
    </row>
    <row r="992" spans="1:2" ht="15.75">
      <c r="A992" s="3"/>
      <c r="B992" s="8"/>
    </row>
    <row r="993" spans="1:2" ht="15.75">
      <c r="A993" s="3"/>
      <c r="B993" s="8"/>
    </row>
    <row r="994" spans="1:2" ht="15.75">
      <c r="A994" s="3"/>
      <c r="B994" s="8"/>
    </row>
    <row r="995" spans="1:2" ht="15.75">
      <c r="A995" s="3"/>
      <c r="B995" s="8"/>
    </row>
    <row r="996" spans="1:2" ht="15.75">
      <c r="A996" s="3"/>
      <c r="B996" s="8"/>
    </row>
    <row r="997" spans="1:2" ht="15.75">
      <c r="A997" s="3"/>
      <c r="B997" s="8"/>
    </row>
    <row r="998" spans="1:2" ht="15.75">
      <c r="A998" s="3"/>
      <c r="B998" s="8"/>
    </row>
    <row r="999" spans="1:2" ht="15.75">
      <c r="A999" s="3"/>
      <c r="B999" s="8"/>
    </row>
    <row r="1000" spans="1:2" ht="15.75">
      <c r="A1000" s="3"/>
      <c r="B1000" s="8"/>
    </row>
    <row r="1001" spans="1:2" ht="15.75">
      <c r="A1001" s="3"/>
      <c r="B1001" s="8"/>
    </row>
    <row r="1002" spans="1:2" ht="15.75">
      <c r="A1002" s="3"/>
      <c r="B1002" s="8"/>
    </row>
    <row r="1003" spans="1:2" ht="15.75">
      <c r="A1003" s="3"/>
      <c r="B1003" s="8"/>
    </row>
    <row r="1004" spans="1:2" ht="15.75">
      <c r="A1004" s="3"/>
      <c r="B1004" s="8"/>
    </row>
    <row r="1005" spans="1:2" ht="15.75">
      <c r="A1005" s="3"/>
      <c r="B1005" s="8"/>
    </row>
    <row r="1006" spans="1:2" ht="15.75">
      <c r="A1006" s="3"/>
      <c r="B1006" s="8"/>
    </row>
    <row r="1007" spans="1:2" ht="15.75">
      <c r="A1007" s="3"/>
      <c r="B1007" s="8"/>
    </row>
    <row r="1008" spans="1:2" ht="15.75">
      <c r="A1008" s="3"/>
      <c r="B1008" s="8"/>
    </row>
    <row r="1009" spans="1:2" ht="15.75">
      <c r="A1009" s="3"/>
      <c r="B1009" s="8"/>
    </row>
    <row r="1010" spans="1:2" ht="15.75">
      <c r="A1010" s="3"/>
      <c r="B1010" s="8"/>
    </row>
    <row r="1011" spans="1:2" ht="15.75">
      <c r="A1011" s="3"/>
      <c r="B1011" s="8"/>
    </row>
    <row r="1012" spans="1:2" ht="15.75">
      <c r="A1012" s="3"/>
      <c r="B1012" s="8"/>
    </row>
    <row r="1013" spans="1:2" ht="15.75">
      <c r="A1013" s="3"/>
      <c r="B1013" s="8"/>
    </row>
    <row r="1014" spans="1:2" ht="15.75">
      <c r="A1014" s="3"/>
      <c r="B1014" s="8"/>
    </row>
    <row r="1015" spans="1:2" ht="15.75">
      <c r="A1015" s="3"/>
      <c r="B1015" s="8"/>
    </row>
    <row r="1016" spans="1:2" ht="15.75">
      <c r="A1016" s="3"/>
      <c r="B1016" s="8"/>
    </row>
    <row r="1017" spans="1:2" ht="15.75">
      <c r="A1017" s="3"/>
      <c r="B1017" s="8"/>
    </row>
    <row r="1018" spans="1:2" ht="15.75">
      <c r="A1018" s="3"/>
      <c r="B1018" s="8"/>
    </row>
    <row r="1019" spans="1:2" ht="15.75">
      <c r="A1019" s="3"/>
      <c r="B1019" s="8"/>
    </row>
    <row r="1020" spans="1:2" ht="15.75">
      <c r="A1020" s="3"/>
      <c r="B1020" s="8"/>
    </row>
    <row r="1021" spans="1:2" ht="15.75">
      <c r="A1021" s="3"/>
      <c r="B1021" s="8"/>
    </row>
    <row r="1022" spans="1:2" ht="15.75">
      <c r="A1022" s="3"/>
      <c r="B1022" s="8"/>
    </row>
    <row r="1023" spans="1:2" ht="15.75">
      <c r="A1023" s="3"/>
      <c r="B1023" s="8"/>
    </row>
    <row r="1024" spans="1:2" ht="15.75">
      <c r="A1024" s="3"/>
      <c r="B1024" s="8"/>
    </row>
    <row r="1025" spans="1:2" ht="15.75">
      <c r="A1025" s="3"/>
      <c r="B1025" s="8"/>
    </row>
    <row r="1026" spans="1:2" ht="15.75">
      <c r="A1026" s="3"/>
      <c r="B1026" s="8"/>
    </row>
    <row r="1027" spans="1:2" ht="15.75">
      <c r="A1027" s="3"/>
      <c r="B1027" s="8"/>
    </row>
    <row r="1028" spans="1:2" ht="15.75">
      <c r="A1028" s="3"/>
      <c r="B1028" s="8"/>
    </row>
    <row r="1029" spans="1:2" ht="15.75">
      <c r="A1029" s="3"/>
      <c r="B1029" s="8"/>
    </row>
    <row r="1030" spans="1:2" ht="15.75">
      <c r="A1030" s="3"/>
      <c r="B1030" s="8"/>
    </row>
    <row r="1031" spans="1:2" ht="15.75">
      <c r="A1031" s="3"/>
      <c r="B1031" s="8"/>
    </row>
    <row r="1032" spans="1:2" ht="15.75">
      <c r="A1032" s="3"/>
      <c r="B1032" s="8"/>
    </row>
    <row r="1033" spans="1:2" ht="15.75">
      <c r="A1033" s="3"/>
      <c r="B1033" s="8"/>
    </row>
    <row r="1034" spans="1:2" ht="15.75">
      <c r="A1034" s="3"/>
      <c r="B1034" s="8"/>
    </row>
    <row r="1035" spans="1:2" ht="15.75">
      <c r="A1035" s="3"/>
      <c r="B1035" s="8"/>
    </row>
    <row r="1036" spans="1:2" ht="15.75">
      <c r="A1036" s="3"/>
      <c r="B1036" s="8"/>
    </row>
    <row r="1037" spans="1:2" ht="15.75">
      <c r="A1037" s="3"/>
      <c r="B1037" s="8"/>
    </row>
    <row r="1038" spans="1:2" ht="15.75">
      <c r="A1038" s="3"/>
      <c r="B1038" s="8"/>
    </row>
    <row r="1039" spans="1:2" ht="15.75">
      <c r="A1039" s="3"/>
      <c r="B1039" s="8"/>
    </row>
    <row r="1040" spans="1:2" ht="15.75">
      <c r="A1040" s="3"/>
      <c r="B1040" s="8"/>
    </row>
    <row r="1041" spans="1:2" ht="15.75">
      <c r="A1041" s="3"/>
      <c r="B1041" s="8"/>
    </row>
    <row r="1042" spans="1:2" ht="15.75">
      <c r="A1042" s="3"/>
      <c r="B1042" s="8"/>
    </row>
    <row r="1043" spans="1:2" ht="15.75">
      <c r="A1043" s="3"/>
      <c r="B1043" s="8"/>
    </row>
    <row r="1044" spans="1:2" ht="15.75">
      <c r="A1044" s="3"/>
      <c r="B1044" s="8"/>
    </row>
    <row r="1045" spans="1:2" ht="15.75">
      <c r="A1045" s="3"/>
      <c r="B1045" s="8"/>
    </row>
    <row r="1046" spans="1:2" ht="15.75">
      <c r="A1046" s="3"/>
      <c r="B1046" s="8"/>
    </row>
    <row r="1047" spans="1:2" ht="15.75">
      <c r="A1047" s="3"/>
      <c r="B1047" s="8"/>
    </row>
    <row r="1048" spans="1:2" ht="15.75">
      <c r="A1048" s="3"/>
      <c r="B1048" s="8"/>
    </row>
    <row r="1049" spans="1:2" ht="15.75">
      <c r="A1049" s="3"/>
      <c r="B1049" s="8"/>
    </row>
    <row r="1050" spans="1:2" ht="15.75">
      <c r="A1050" s="3"/>
      <c r="B1050" s="8"/>
    </row>
    <row r="1051" spans="1:2" ht="15.75">
      <c r="A1051" s="3"/>
      <c r="B1051" s="8"/>
    </row>
    <row r="1052" spans="1:2" ht="15.75">
      <c r="A1052" s="3"/>
      <c r="B1052" s="8"/>
    </row>
    <row r="1053" spans="1:2" ht="15.75">
      <c r="A1053" s="3"/>
      <c r="B1053" s="8"/>
    </row>
    <row r="1054" spans="1:2" ht="15.75">
      <c r="A1054" s="3"/>
      <c r="B1054" s="8"/>
    </row>
    <row r="1055" spans="1:2" ht="15.75">
      <c r="A1055" s="3"/>
      <c r="B1055" s="8"/>
    </row>
    <row r="1056" spans="1:2" ht="15.75">
      <c r="A1056" s="3"/>
      <c r="B1056" s="8"/>
    </row>
    <row r="1057" spans="1:2" ht="15.75">
      <c r="A1057" s="3"/>
      <c r="B1057" s="8"/>
    </row>
    <row r="1058" spans="1:2" ht="15.75">
      <c r="A1058" s="3"/>
      <c r="B1058" s="8"/>
    </row>
    <row r="1059" spans="1:2" ht="15.75">
      <c r="A1059" s="3"/>
      <c r="B1059" s="8"/>
    </row>
    <row r="1060" spans="1:2" ht="15.75">
      <c r="A1060" s="3"/>
      <c r="B1060" s="8"/>
    </row>
    <row r="1061" spans="1:2" ht="15.75">
      <c r="A1061" s="3"/>
      <c r="B1061" s="8"/>
    </row>
    <row r="1062" spans="1:2" ht="15.75">
      <c r="A1062" s="3"/>
      <c r="B1062" s="8"/>
    </row>
    <row r="1063" spans="1:2" ht="15.75">
      <c r="A1063" s="3"/>
      <c r="B1063" s="8"/>
    </row>
    <row r="1064" spans="1:2" ht="15.75">
      <c r="A1064" s="3"/>
      <c r="B1064" s="8"/>
    </row>
    <row r="1065" spans="1:2" ht="15.75">
      <c r="A1065" s="3"/>
      <c r="B1065" s="8"/>
    </row>
    <row r="1066" spans="1:2" ht="15.75">
      <c r="A1066" s="3"/>
      <c r="B1066" s="8"/>
    </row>
    <row r="1067" spans="1:2" ht="15.75">
      <c r="A1067" s="3"/>
      <c r="B1067" s="8"/>
    </row>
    <row r="1068" spans="1:2" ht="15.75">
      <c r="A1068" s="3"/>
      <c r="B1068" s="8"/>
    </row>
    <row r="1069" spans="1:2" ht="15.75">
      <c r="A1069" s="3"/>
      <c r="B1069" s="8"/>
    </row>
    <row r="1070" spans="1:2" ht="15.75">
      <c r="A1070" s="3"/>
      <c r="B1070" s="8"/>
    </row>
    <row r="1071" spans="1:2" ht="15.75">
      <c r="A1071" s="3"/>
      <c r="B1071" s="8"/>
    </row>
    <row r="1072" spans="1:2" ht="15.75">
      <c r="A1072" s="3"/>
      <c r="B1072" s="8"/>
    </row>
    <row r="1073" spans="1:2" ht="15.75">
      <c r="A1073" s="3"/>
      <c r="B1073" s="8"/>
    </row>
    <row r="1074" spans="1:2" ht="15.75">
      <c r="A1074" s="3"/>
      <c r="B1074" s="8"/>
    </row>
    <row r="1075" spans="1:2" ht="15.75">
      <c r="A1075" s="3"/>
      <c r="B1075" s="8"/>
    </row>
    <row r="1076" spans="1:2" ht="15.75">
      <c r="A1076" s="3"/>
      <c r="B1076" s="8"/>
    </row>
    <row r="1077" spans="1:2" ht="15.75">
      <c r="A1077" s="3"/>
      <c r="B1077" s="8"/>
    </row>
    <row r="1078" spans="1:2" ht="15.75">
      <c r="A1078" s="3"/>
      <c r="B1078" s="8"/>
    </row>
    <row r="1079" spans="1:2" ht="15.75">
      <c r="A1079" s="3"/>
      <c r="B1079" s="8"/>
    </row>
    <row r="1080" spans="1:2" ht="15.75">
      <c r="A1080" s="3"/>
      <c r="B1080" s="8"/>
    </row>
    <row r="1081" spans="1:2" ht="15.75">
      <c r="A1081" s="3"/>
      <c r="B1081" s="8"/>
    </row>
    <row r="1082" spans="1:2" ht="15.75">
      <c r="A1082" s="3"/>
      <c r="B1082" s="8"/>
    </row>
    <row r="1083" spans="1:2" ht="15.75">
      <c r="A1083" s="3"/>
      <c r="B1083" s="8"/>
    </row>
    <row r="1084" spans="1:2" ht="15.75">
      <c r="A1084" s="3"/>
      <c r="B1084" s="8"/>
    </row>
    <row r="1085" spans="1:2" ht="15.75">
      <c r="A1085" s="3"/>
      <c r="B1085" s="8"/>
    </row>
    <row r="1086" spans="1:2" ht="15.75">
      <c r="A1086" s="3"/>
      <c r="B1086" s="8"/>
    </row>
    <row r="1087" spans="1:2" ht="15.75">
      <c r="A1087" s="3"/>
      <c r="B1087" s="8"/>
    </row>
    <row r="1088" spans="1:2" ht="15.75">
      <c r="A1088" s="3"/>
      <c r="B1088" s="8"/>
    </row>
    <row r="1089" spans="1:2" ht="15.75">
      <c r="A1089" s="3"/>
      <c r="B1089" s="8"/>
    </row>
    <row r="1090" spans="1:2" ht="15.75">
      <c r="A1090" s="3"/>
      <c r="B1090" s="8"/>
    </row>
    <row r="1091" spans="1:2" ht="15.75">
      <c r="A1091" s="3"/>
      <c r="B1091" s="8"/>
    </row>
    <row r="1092" spans="1:2" ht="15.75">
      <c r="A1092" s="3"/>
      <c r="B1092" s="8"/>
    </row>
    <row r="1093" spans="1:2" ht="15.75">
      <c r="A1093" s="3"/>
      <c r="B1093" s="8"/>
    </row>
    <row r="1094" spans="1:2" ht="15.75">
      <c r="A1094" s="3"/>
      <c r="B1094" s="8"/>
    </row>
    <row r="1095" spans="1:2" ht="15.75">
      <c r="A1095" s="3"/>
      <c r="B1095" s="8"/>
    </row>
    <row r="1096" spans="1:2" ht="15.75">
      <c r="A1096" s="3"/>
      <c r="B1096" s="8"/>
    </row>
    <row r="1097" spans="1:2" ht="15.75">
      <c r="A1097" s="3"/>
      <c r="B1097" s="8"/>
    </row>
    <row r="1098" spans="1:2" ht="15.75">
      <c r="A1098" s="3"/>
      <c r="B1098" s="8"/>
    </row>
    <row r="1099" spans="1:2" ht="15.75">
      <c r="A1099" s="3"/>
      <c r="B1099" s="8"/>
    </row>
    <row r="1100" spans="1:2" ht="15.75">
      <c r="A1100" s="3"/>
      <c r="B1100" s="8"/>
    </row>
    <row r="1101" spans="1:2" ht="15.75">
      <c r="A1101" s="3"/>
      <c r="B1101" s="8"/>
    </row>
    <row r="1102" spans="1:2" ht="15.75">
      <c r="A1102" s="3"/>
      <c r="B1102" s="8"/>
    </row>
    <row r="1103" spans="1:2" ht="15.75">
      <c r="A1103" s="3"/>
      <c r="B1103" s="8"/>
    </row>
    <row r="1104" spans="1:2" ht="15.75">
      <c r="A1104" s="3"/>
      <c r="B1104" s="8"/>
    </row>
    <row r="1105" spans="1:2" ht="15.75">
      <c r="A1105" s="3"/>
      <c r="B1105" s="8"/>
    </row>
    <row r="1106" spans="1:2" ht="15.75">
      <c r="A1106" s="3"/>
      <c r="B1106" s="8"/>
    </row>
    <row r="1107" spans="1:2" ht="15.75">
      <c r="A1107" s="3"/>
      <c r="B1107" s="8"/>
    </row>
    <row r="1108" spans="1:2" ht="15.75">
      <c r="A1108" s="3"/>
      <c r="B1108" s="8"/>
    </row>
    <row r="1109" spans="1:2" ht="15.75">
      <c r="A1109" s="3"/>
      <c r="B1109" s="8"/>
    </row>
    <row r="1110" spans="1:2" ht="15.75">
      <c r="A1110" s="3"/>
      <c r="B1110" s="8"/>
    </row>
    <row r="1111" spans="1:2" ht="15.75">
      <c r="A1111" s="3"/>
      <c r="B1111" s="8"/>
    </row>
    <row r="1112" spans="1:2" ht="15.75">
      <c r="A1112" s="3"/>
      <c r="B1112" s="8"/>
    </row>
    <row r="1113" spans="1:2" ht="15.75">
      <c r="A1113" s="3"/>
      <c r="B1113" s="8"/>
    </row>
    <row r="1114" spans="1:2" ht="15.75">
      <c r="A1114" s="3"/>
      <c r="B1114" s="8"/>
    </row>
    <row r="1115" spans="1:2" ht="15.75">
      <c r="A1115" s="3"/>
      <c r="B1115" s="8"/>
    </row>
    <row r="1116" spans="1:2" ht="15.75">
      <c r="A1116" s="3"/>
      <c r="B1116" s="8"/>
    </row>
    <row r="1117" spans="1:2" ht="15.75">
      <c r="A1117" s="3"/>
      <c r="B1117" s="8"/>
    </row>
    <row r="1118" spans="1:2" ht="15.75">
      <c r="A1118" s="3"/>
      <c r="B1118" s="8"/>
    </row>
    <row r="1119" spans="1:2" ht="15.75">
      <c r="A1119" s="3"/>
      <c r="B1119" s="8"/>
    </row>
    <row r="1120" spans="1:2" ht="15.75">
      <c r="A1120" s="3"/>
      <c r="B1120" s="8"/>
    </row>
    <row r="1121" spans="1:2" ht="15.75">
      <c r="A1121" s="3"/>
      <c r="B1121" s="8"/>
    </row>
    <row r="1122" spans="1:2" ht="15.75">
      <c r="A1122" s="3"/>
      <c r="B1122" s="8"/>
    </row>
    <row r="1123" spans="1:2" ht="15.75">
      <c r="A1123" s="3"/>
      <c r="B1123" s="8"/>
    </row>
    <row r="1124" spans="1:2" ht="15.75">
      <c r="A1124" s="3"/>
      <c r="B1124" s="8"/>
    </row>
    <row r="1125" spans="1:2" ht="15.75">
      <c r="A1125" s="3"/>
      <c r="B1125" s="8"/>
    </row>
    <row r="1126" spans="1:2" ht="15.75">
      <c r="A1126" s="3"/>
      <c r="B1126" s="8"/>
    </row>
    <row r="1127" spans="1:2" ht="15.75">
      <c r="A1127" s="3"/>
      <c r="B1127" s="8"/>
    </row>
    <row r="1128" spans="1:2" ht="15.75">
      <c r="A1128" s="3"/>
      <c r="B1128" s="8"/>
    </row>
    <row r="1129" spans="1:2" ht="15.75">
      <c r="A1129" s="3"/>
      <c r="B1129" s="8"/>
    </row>
    <row r="1130" spans="1:2" ht="15.75">
      <c r="A1130" s="3"/>
      <c r="B1130" s="8"/>
    </row>
    <row r="1131" spans="1:2" ht="15.75">
      <c r="A1131" s="3"/>
      <c r="B1131" s="8"/>
    </row>
    <row r="1132" spans="1:2" ht="15.75">
      <c r="A1132" s="3"/>
      <c r="B1132" s="8"/>
    </row>
    <row r="1133" spans="1:2" ht="15.75">
      <c r="A1133" s="3"/>
      <c r="B1133" s="8"/>
    </row>
    <row r="1134" spans="1:2" ht="15.75">
      <c r="A1134" s="3"/>
      <c r="B1134" s="8"/>
    </row>
    <row r="1135" spans="1:2" ht="15.75">
      <c r="A1135" s="3"/>
      <c r="B1135" s="8"/>
    </row>
    <row r="1136" spans="1:2" ht="15.75">
      <c r="A1136" s="3"/>
      <c r="B1136" s="8"/>
    </row>
    <row r="1137" spans="1:2" ht="15.75">
      <c r="A1137" s="3"/>
      <c r="B1137" s="8"/>
    </row>
    <row r="1138" spans="1:2" ht="15.75">
      <c r="A1138" s="3"/>
      <c r="B1138" s="8"/>
    </row>
    <row r="1139" spans="1:2" ht="15.75">
      <c r="A1139" s="3"/>
      <c r="B1139" s="8"/>
    </row>
    <row r="1140" spans="1:2" ht="15.75">
      <c r="A1140" s="3"/>
      <c r="B1140" s="8"/>
    </row>
    <row r="1141" spans="1:2" ht="15.75">
      <c r="A1141" s="3"/>
      <c r="B1141" s="8"/>
    </row>
    <row r="1142" spans="1:2" ht="15.75">
      <c r="A1142" s="3"/>
      <c r="B1142" s="8"/>
    </row>
    <row r="1143" spans="1:2" ht="15.75">
      <c r="A1143" s="3"/>
      <c r="B1143" s="8"/>
    </row>
    <row r="1144" spans="1:2" ht="15.75">
      <c r="A1144" s="3"/>
      <c r="B1144" s="8"/>
    </row>
    <row r="1145" spans="1:2" ht="15.75">
      <c r="A1145" s="3"/>
      <c r="B1145" s="8"/>
    </row>
    <row r="1146" spans="1:2" ht="15.75">
      <c r="A1146" s="3"/>
      <c r="B1146" s="8"/>
    </row>
    <row r="1147" spans="1:2" ht="15.75">
      <c r="A1147" s="3"/>
      <c r="B1147" s="8"/>
    </row>
    <row r="1148" spans="1:2" ht="15.75">
      <c r="A1148" s="3"/>
      <c r="B1148" s="8"/>
    </row>
    <row r="1149" spans="1:2" ht="15.75">
      <c r="A1149" s="3"/>
      <c r="B1149" s="8"/>
    </row>
    <row r="1150" spans="1:2" ht="15.75">
      <c r="A1150" s="3"/>
      <c r="B1150" s="8"/>
    </row>
    <row r="1151" spans="1:2" ht="15.75">
      <c r="A1151" s="3"/>
      <c r="B1151" s="8"/>
    </row>
    <row r="1152" spans="1:2" ht="15.75">
      <c r="A1152" s="3"/>
      <c r="B1152" s="8"/>
    </row>
    <row r="1153" spans="1:2" ht="15.75">
      <c r="A1153" s="3"/>
      <c r="B1153" s="8"/>
    </row>
    <row r="1154" spans="1:2" ht="15.75">
      <c r="A1154" s="3"/>
      <c r="B1154" s="8"/>
    </row>
    <row r="1155" spans="1:2" ht="15.75">
      <c r="A1155" s="3"/>
      <c r="B1155" s="8"/>
    </row>
    <row r="1156" spans="1:2" ht="15.75">
      <c r="A1156" s="3"/>
      <c r="B1156" s="8"/>
    </row>
    <row r="1157" spans="1:2" ht="15.75">
      <c r="A1157" s="3"/>
      <c r="B1157" s="8"/>
    </row>
    <row r="1158" spans="1:2" ht="15.75">
      <c r="A1158" s="3"/>
      <c r="B1158" s="8"/>
    </row>
    <row r="1159" spans="1:2" ht="15.75">
      <c r="A1159" s="3"/>
      <c r="B1159" s="8"/>
    </row>
    <row r="1160" spans="1:2" ht="15.75">
      <c r="A1160" s="3"/>
      <c r="B1160" s="8"/>
    </row>
    <row r="1161" spans="1:2" ht="15.75">
      <c r="A1161" s="3"/>
      <c r="B1161" s="8"/>
    </row>
    <row r="1162" spans="1:2" ht="15.75">
      <c r="A1162" s="3"/>
      <c r="B1162" s="8"/>
    </row>
    <row r="1163" spans="1:2" ht="15.75">
      <c r="A1163" s="3"/>
      <c r="B1163" s="8"/>
    </row>
    <row r="1164" spans="1:2" ht="15.75">
      <c r="A1164" s="3"/>
      <c r="B1164" s="8"/>
    </row>
    <row r="1165" spans="1:2" ht="15.75">
      <c r="A1165" s="3"/>
      <c r="B1165" s="8"/>
    </row>
    <row r="1166" spans="1:2" ht="15.75">
      <c r="A1166" s="3"/>
      <c r="B1166" s="8"/>
    </row>
    <row r="1167" spans="1:2" ht="15.75">
      <c r="A1167" s="3"/>
      <c r="B1167" s="8"/>
    </row>
    <row r="1168" spans="1:2" ht="15.75">
      <c r="A1168" s="3"/>
      <c r="B1168" s="8"/>
    </row>
    <row r="1169" spans="1:2" ht="15.75">
      <c r="A1169" s="3"/>
      <c r="B1169" s="8"/>
    </row>
    <row r="1170" spans="1:2" ht="15.75">
      <c r="A1170" s="3"/>
      <c r="B1170" s="8"/>
    </row>
    <row r="1171" spans="1:2" ht="15.75">
      <c r="A1171" s="3"/>
      <c r="B1171" s="8"/>
    </row>
    <row r="1172" spans="1:2" ht="15.75">
      <c r="A1172" s="3"/>
      <c r="B1172" s="8"/>
    </row>
    <row r="1173" spans="1:2" ht="15.75">
      <c r="A1173" s="3"/>
      <c r="B1173" s="8"/>
    </row>
    <row r="1174" spans="1:2" ht="15.75">
      <c r="A1174" s="3"/>
      <c r="B1174" s="8"/>
    </row>
    <row r="1175" spans="1:2" ht="15.75">
      <c r="A1175" s="3"/>
      <c r="B1175" s="8"/>
    </row>
    <row r="1176" spans="1:2" ht="15.75">
      <c r="A1176" s="3"/>
      <c r="B1176" s="8"/>
    </row>
    <row r="1177" spans="1:2" ht="15.75">
      <c r="A1177" s="3"/>
      <c r="B1177" s="8"/>
    </row>
    <row r="1178" spans="1:2" ht="15.75">
      <c r="A1178" s="3"/>
      <c r="B1178" s="8"/>
    </row>
    <row r="1179" spans="1:2" ht="15.75">
      <c r="A1179" s="3"/>
      <c r="B1179" s="8"/>
    </row>
    <row r="1180" spans="1:2" ht="15.75">
      <c r="A1180" s="3"/>
      <c r="B1180" s="8"/>
    </row>
    <row r="1181" spans="1:2" ht="15.75">
      <c r="A1181" s="3"/>
      <c r="B1181" s="8"/>
    </row>
    <row r="1182" spans="1:2" ht="15.75">
      <c r="A1182" s="3"/>
      <c r="B1182" s="8"/>
    </row>
    <row r="1183" spans="1:2" ht="15.75">
      <c r="A1183" s="3"/>
      <c r="B1183" s="8"/>
    </row>
    <row r="1184" spans="1:2" ht="15.75">
      <c r="A1184" s="3"/>
      <c r="B1184" s="8"/>
    </row>
    <row r="1185" spans="1:2" ht="15.75">
      <c r="A1185" s="3"/>
      <c r="B1185" s="8"/>
    </row>
    <row r="1186" spans="1:2" ht="15.75">
      <c r="A1186" s="3"/>
      <c r="B1186" s="8"/>
    </row>
    <row r="1187" spans="1:2" ht="15.75">
      <c r="A1187" s="3"/>
      <c r="B1187" s="8"/>
    </row>
    <row r="1188" spans="1:2" ht="15.75">
      <c r="A1188" s="3"/>
      <c r="B1188" s="8"/>
    </row>
    <row r="1189" spans="1:2" ht="15.75">
      <c r="A1189" s="3"/>
      <c r="B1189" s="8"/>
    </row>
    <row r="1190" spans="1:2" ht="15.75">
      <c r="A1190" s="3"/>
      <c r="B1190" s="8"/>
    </row>
    <row r="1191" spans="1:2" ht="15.75">
      <c r="A1191" s="3"/>
      <c r="B1191" s="8"/>
    </row>
    <row r="1192" spans="1:2" ht="15.75">
      <c r="A1192" s="3"/>
      <c r="B1192" s="8"/>
    </row>
    <row r="1193" spans="1:2" ht="15.75">
      <c r="A1193" s="3"/>
      <c r="B1193" s="8"/>
    </row>
    <row r="1194" spans="1:2" ht="15.75">
      <c r="A1194" s="3"/>
      <c r="B1194" s="8"/>
    </row>
    <row r="1195" spans="1:2" ht="15.75">
      <c r="A1195" s="3"/>
      <c r="B1195" s="8"/>
    </row>
    <row r="1196" spans="1:2" ht="15.75">
      <c r="A1196" s="3"/>
      <c r="B1196" s="8"/>
    </row>
    <row r="1197" spans="1:2" ht="15.75">
      <c r="A1197" s="3"/>
      <c r="B1197" s="8"/>
    </row>
    <row r="1198" spans="1:2" ht="15.75">
      <c r="A1198" s="3"/>
      <c r="B1198" s="8"/>
    </row>
    <row r="1199" spans="1:2" ht="15.75">
      <c r="A1199" s="3"/>
      <c r="B1199" s="8"/>
    </row>
    <row r="1200" spans="1:2" ht="15.75">
      <c r="A1200" s="3"/>
      <c r="B1200" s="8"/>
    </row>
    <row r="1201" spans="1:2" ht="15.75">
      <c r="A1201" s="3"/>
      <c r="B1201" s="8"/>
    </row>
    <row r="1202" spans="1:2" ht="15.75">
      <c r="A1202" s="3"/>
      <c r="B1202" s="8"/>
    </row>
    <row r="1203" spans="1:2" ht="15.75">
      <c r="A1203" s="3"/>
      <c r="B1203" s="8"/>
    </row>
    <row r="1204" spans="1:2" ht="15.75">
      <c r="A1204" s="3"/>
      <c r="B1204" s="8"/>
    </row>
    <row r="1205" spans="1:2" ht="15.75">
      <c r="A1205" s="3"/>
      <c r="B1205" s="8"/>
    </row>
    <row r="1206" spans="1:2" ht="15.75">
      <c r="A1206" s="3"/>
      <c r="B1206" s="8"/>
    </row>
    <row r="1207" spans="1:2" ht="15.75">
      <c r="A1207" s="3"/>
      <c r="B1207" s="8"/>
    </row>
    <row r="1208" spans="1:2" ht="15.75">
      <c r="A1208" s="3"/>
      <c r="B1208" s="8"/>
    </row>
    <row r="1209" spans="1:2" ht="15.75">
      <c r="A1209" s="3"/>
      <c r="B1209" s="8"/>
    </row>
    <row r="1210" spans="1:2" ht="15.75">
      <c r="A1210" s="3"/>
      <c r="B1210" s="8"/>
    </row>
    <row r="1211" spans="1:2" ht="15.75">
      <c r="A1211" s="3"/>
      <c r="B1211" s="8"/>
    </row>
    <row r="1212" spans="1:2" ht="15.75">
      <c r="A1212" s="3"/>
      <c r="B1212" s="8"/>
    </row>
    <row r="1213" spans="1:2" ht="15.75">
      <c r="A1213" s="3"/>
      <c r="B1213" s="8"/>
    </row>
    <row r="1214" spans="1:2" ht="15.75">
      <c r="A1214" s="3"/>
      <c r="B1214" s="8"/>
    </row>
    <row r="1215" spans="1:2" ht="15.75">
      <c r="A1215" s="3"/>
      <c r="B1215" s="8"/>
    </row>
    <row r="1216" spans="1:2" ht="15.75">
      <c r="A1216" s="3"/>
      <c r="B1216" s="8"/>
    </row>
    <row r="1217" spans="1:2" ht="15.75">
      <c r="A1217" s="3"/>
      <c r="B1217" s="8"/>
    </row>
    <row r="1218" spans="1:2" ht="15.75">
      <c r="A1218" s="3"/>
      <c r="B1218" s="8"/>
    </row>
    <row r="1219" spans="1:2" ht="15.75">
      <c r="A1219" s="3"/>
      <c r="B1219" s="8"/>
    </row>
    <row r="1220" spans="1:2" ht="15.75">
      <c r="A1220" s="3"/>
      <c r="B1220" s="8"/>
    </row>
    <row r="1221" spans="1:2" ht="15.75">
      <c r="A1221" s="3"/>
      <c r="B1221" s="8"/>
    </row>
    <row r="1222" spans="1:2" ht="15.75">
      <c r="A1222" s="3"/>
      <c r="B1222" s="8"/>
    </row>
    <row r="1223" spans="1:2" ht="15.75">
      <c r="A1223" s="3"/>
      <c r="B1223" s="8"/>
    </row>
    <row r="1224" spans="1:2" ht="15.75">
      <c r="A1224" s="3"/>
      <c r="B1224" s="8"/>
    </row>
    <row r="1225" spans="1:2" ht="15.75">
      <c r="A1225" s="3"/>
      <c r="B1225" s="8"/>
    </row>
    <row r="1226" spans="1:2" ht="15.75">
      <c r="A1226" s="3"/>
      <c r="B1226" s="8"/>
    </row>
    <row r="1227" spans="1:2" ht="15.75">
      <c r="A1227" s="3"/>
      <c r="B1227" s="8"/>
    </row>
    <row r="1228" spans="1:2" ht="15.75">
      <c r="A1228" s="3"/>
      <c r="B1228" s="8"/>
    </row>
    <row r="1229" spans="1:2" ht="15.75">
      <c r="A1229" s="3"/>
      <c r="B1229" s="8"/>
    </row>
    <row r="1230" spans="1:2" ht="15.75">
      <c r="A1230" s="3"/>
      <c r="B1230" s="8"/>
    </row>
    <row r="1231" spans="1:2" ht="15.75">
      <c r="A1231" s="3"/>
      <c r="B1231" s="8"/>
    </row>
    <row r="1232" spans="1:2" ht="15.75">
      <c r="A1232" s="3"/>
      <c r="B1232" s="8"/>
    </row>
    <row r="1233" spans="1:2" ht="15.75">
      <c r="A1233" s="3"/>
      <c r="B1233" s="8"/>
    </row>
    <row r="1234" spans="1:2" ht="15.75">
      <c r="A1234" s="3"/>
      <c r="B1234" s="8"/>
    </row>
    <row r="1235" spans="1:2" ht="15.75">
      <c r="A1235" s="3"/>
      <c r="B1235" s="8"/>
    </row>
    <row r="1236" spans="1:2" ht="15.75">
      <c r="A1236" s="3"/>
      <c r="B1236" s="8"/>
    </row>
    <row r="1237" spans="1:2" ht="15.75">
      <c r="A1237" s="3"/>
      <c r="B1237" s="8"/>
    </row>
    <row r="1238" spans="1:2" ht="15.75">
      <c r="A1238" s="3"/>
      <c r="B1238" s="8"/>
    </row>
    <row r="1239" spans="1:2" ht="15.75">
      <c r="A1239" s="3"/>
      <c r="B1239" s="8"/>
    </row>
    <row r="1240" spans="1:2" ht="15.75">
      <c r="A1240" s="3"/>
      <c r="B1240" s="8"/>
    </row>
    <row r="1241" spans="1:2" ht="15.75">
      <c r="A1241" s="3"/>
      <c r="B1241" s="8"/>
    </row>
    <row r="1242" spans="1:2" ht="15.75">
      <c r="A1242" s="3"/>
      <c r="B1242" s="8"/>
    </row>
    <row r="1243" spans="1:2" ht="15.75">
      <c r="A1243" s="3"/>
      <c r="B1243" s="8"/>
    </row>
    <row r="1244" spans="1:2" ht="15.75">
      <c r="A1244" s="3"/>
      <c r="B1244" s="8"/>
    </row>
    <row r="1245" spans="1:2" ht="15.75">
      <c r="A1245" s="3"/>
      <c r="B1245" s="8"/>
    </row>
    <row r="1246" spans="1:2" ht="15.75">
      <c r="A1246" s="3"/>
      <c r="B1246" s="8"/>
    </row>
    <row r="1247" spans="1:2" ht="15.75">
      <c r="A1247" s="3"/>
      <c r="B1247" s="8"/>
    </row>
    <row r="1248" spans="1:2" ht="15.75">
      <c r="A1248" s="3"/>
      <c r="B1248" s="8"/>
    </row>
    <row r="1249" spans="1:2" ht="15.75">
      <c r="A1249" s="3"/>
      <c r="B1249" s="8"/>
    </row>
    <row r="1250" spans="1:2" ht="15.75">
      <c r="A1250" s="3"/>
      <c r="B1250" s="8"/>
    </row>
    <row r="1251" spans="1:2" ht="15.75">
      <c r="A1251" s="3"/>
      <c r="B1251" s="8"/>
    </row>
    <row r="1252" spans="1:2" ht="15.75">
      <c r="A1252" s="3"/>
      <c r="B1252" s="8"/>
    </row>
    <row r="1253" spans="1:2" ht="15.75">
      <c r="A1253" s="3"/>
      <c r="B1253" s="8"/>
    </row>
    <row r="1254" spans="1:2" ht="15.75">
      <c r="A1254" s="3"/>
      <c r="B1254" s="8"/>
    </row>
    <row r="1255" spans="1:2" ht="15.75">
      <c r="A1255" s="3"/>
      <c r="B1255" s="8"/>
    </row>
    <row r="1256" spans="1:2" ht="15.75">
      <c r="A1256" s="3"/>
      <c r="B1256" s="8"/>
    </row>
    <row r="1257" spans="1:2" ht="15.75">
      <c r="A1257" s="3"/>
      <c r="B1257" s="8"/>
    </row>
    <row r="1258" spans="1:2" ht="15.75">
      <c r="A1258" s="3"/>
      <c r="B1258" s="8"/>
    </row>
    <row r="1259" spans="1:2" ht="15.75">
      <c r="A1259" s="3"/>
      <c r="B1259" s="8"/>
    </row>
    <row r="1260" spans="1:2" ht="15.75">
      <c r="A1260" s="3"/>
      <c r="B1260" s="8"/>
    </row>
    <row r="1261" spans="1:2" ht="15.75">
      <c r="A1261" s="3"/>
      <c r="B1261" s="8"/>
    </row>
    <row r="1262" spans="1:2" ht="15.75">
      <c r="A1262" s="3"/>
      <c r="B1262" s="8"/>
    </row>
    <row r="1263" spans="1:2" ht="15.75">
      <c r="A1263" s="3"/>
      <c r="B1263" s="8"/>
    </row>
    <row r="1264" spans="1:2" ht="15.75">
      <c r="A1264" s="3"/>
      <c r="B1264" s="8"/>
    </row>
    <row r="1265" spans="1:5" ht="15.75">
      <c r="A1265" s="3"/>
      <c r="B1265" s="8"/>
    </row>
    <row r="1269" spans="1:5">
      <c r="A1269" s="16"/>
      <c r="B1269" s="17"/>
      <c r="C1269" s="17"/>
      <c r="D1269" s="17"/>
      <c r="E1269" s="35"/>
    </row>
    <row r="1270" spans="1:5" ht="15">
      <c r="A1270" s="9"/>
      <c r="B1270" s="18"/>
      <c r="C1270" s="18"/>
      <c r="D1270" s="18"/>
      <c r="E1270" s="36"/>
    </row>
    <row r="1271" spans="1:5" ht="15.75">
      <c r="A1271" s="19"/>
      <c r="B1271" s="7"/>
      <c r="C1271" s="7"/>
      <c r="D1271" s="7"/>
      <c r="E1271" s="37"/>
    </row>
    <row r="1272" spans="1:5" ht="15.75">
      <c r="A1272" s="20"/>
      <c r="B1272" s="7"/>
      <c r="C1272" s="7"/>
      <c r="D1272" s="7"/>
      <c r="E1272" s="37"/>
    </row>
    <row r="1273" spans="1:5" ht="15.75">
      <c r="A1273" s="20"/>
      <c r="B1273" s="7"/>
      <c r="C1273" s="7"/>
      <c r="D1273" s="7"/>
      <c r="E1273" s="37"/>
    </row>
    <row r="1274" spans="1:5" ht="15.75">
      <c r="A1274" s="20"/>
      <c r="B1274" s="7"/>
      <c r="C1274" s="7"/>
      <c r="D1274" s="7"/>
      <c r="E1274" s="37"/>
    </row>
    <row r="1275" spans="1:5" ht="15.75">
      <c r="A1275" s="20"/>
      <c r="B1275" s="7"/>
      <c r="C1275" s="7"/>
      <c r="D1275" s="7"/>
      <c r="E1275" s="37"/>
    </row>
    <row r="1276" spans="1:5" ht="15.75">
      <c r="A1276" s="20"/>
      <c r="B1276" s="7"/>
      <c r="C1276" s="7"/>
      <c r="D1276" s="7"/>
      <c r="E1276" s="37"/>
    </row>
    <row r="1277" spans="1:5" ht="15.75">
      <c r="A1277" s="20"/>
      <c r="B1277" s="21"/>
      <c r="C1277" s="7"/>
      <c r="D1277" s="7"/>
      <c r="E1277" s="37"/>
    </row>
    <row r="1278" spans="1:5" ht="15.75">
      <c r="A1278" s="20"/>
      <c r="B1278" s="7"/>
      <c r="C1278" s="7"/>
      <c r="D1278" s="7"/>
      <c r="E1278" s="37"/>
    </row>
    <row r="1279" spans="1:5" ht="15.75">
      <c r="A1279" s="19"/>
      <c r="B1279" s="7"/>
      <c r="C1279" s="7"/>
      <c r="D1279" s="7"/>
      <c r="E1279" s="37"/>
    </row>
    <row r="1280" spans="1:5" ht="15.75">
      <c r="A1280" s="22"/>
      <c r="B1280" s="21"/>
      <c r="C1280" s="21"/>
      <c r="D1280" s="21"/>
      <c r="E1280" s="38"/>
    </row>
    <row r="1281" spans="1:5" ht="15.75">
      <c r="A1281" s="22"/>
      <c r="B1281" s="21"/>
      <c r="C1281" s="21"/>
      <c r="D1281" s="21"/>
      <c r="E1281" s="38"/>
    </row>
    <row r="1282" spans="1:5" ht="15.75">
      <c r="A1282" s="22"/>
      <c r="B1282" s="21"/>
      <c r="C1282" s="21"/>
      <c r="D1282" s="21"/>
      <c r="E1282" s="38"/>
    </row>
    <row r="1283" spans="1:5" ht="15.75">
      <c r="A1283" s="22"/>
      <c r="B1283" s="21"/>
      <c r="C1283" s="21"/>
      <c r="D1283" s="21"/>
      <c r="E1283" s="38"/>
    </row>
    <row r="1284" spans="1:5" ht="15.75">
      <c r="A1284" s="22"/>
      <c r="B1284" s="21"/>
      <c r="C1284" s="21"/>
      <c r="D1284" s="21"/>
      <c r="E1284" s="38"/>
    </row>
    <row r="1285" spans="1:5" ht="15.75">
      <c r="A1285" s="22"/>
      <c r="B1285" s="21"/>
      <c r="C1285" s="21"/>
      <c r="D1285" s="21"/>
      <c r="E1285" s="38"/>
    </row>
    <row r="1286" spans="1:5" ht="15.75">
      <c r="A1286" s="22"/>
      <c r="B1286" s="21"/>
      <c r="C1286" s="21"/>
      <c r="D1286" s="21"/>
      <c r="E1286" s="38"/>
    </row>
    <row r="1287" spans="1:5" ht="15.75">
      <c r="A1287" s="22"/>
      <c r="B1287" s="21"/>
      <c r="C1287" s="21"/>
      <c r="D1287" s="21"/>
      <c r="E1287" s="38"/>
    </row>
    <row r="1288" spans="1:5" ht="15.75">
      <c r="A1288" s="20"/>
      <c r="B1288" s="7"/>
      <c r="C1288" s="7"/>
      <c r="D1288" s="7"/>
      <c r="E1288" s="37"/>
    </row>
    <row r="1289" spans="1:5" ht="15.75">
      <c r="A1289" s="20"/>
      <c r="B1289" s="7"/>
      <c r="C1289" s="7"/>
      <c r="D1289" s="7"/>
      <c r="E1289" s="37"/>
    </row>
    <row r="1290" spans="1:5" ht="15.75">
      <c r="A1290" s="20"/>
      <c r="B1290" s="7"/>
      <c r="C1290" s="7"/>
      <c r="D1290" s="7"/>
      <c r="E1290" s="37"/>
    </row>
    <row r="1291" spans="1:5" ht="15.75">
      <c r="A1291" s="20"/>
      <c r="B1291" s="7"/>
      <c r="C1291" s="7"/>
      <c r="D1291" s="7"/>
      <c r="E1291" s="37"/>
    </row>
    <row r="1292" spans="1:5" ht="15.75">
      <c r="A1292" s="20"/>
      <c r="B1292" s="7"/>
      <c r="C1292" s="7"/>
      <c r="D1292" s="7"/>
      <c r="E1292" s="37"/>
    </row>
    <row r="1293" spans="1:5" ht="15.75">
      <c r="A1293" s="20"/>
      <c r="B1293" s="7"/>
      <c r="C1293" s="7"/>
      <c r="D1293" s="7"/>
      <c r="E1293" s="37"/>
    </row>
    <row r="1294" spans="1:5" ht="15.75">
      <c r="A1294" s="20"/>
      <c r="B1294" s="7"/>
      <c r="C1294" s="7"/>
      <c r="D1294" s="7"/>
      <c r="E1294" s="37"/>
    </row>
    <row r="1295" spans="1:5" ht="15.75">
      <c r="A1295" s="20"/>
      <c r="B1295" s="7"/>
      <c r="C1295" s="7"/>
      <c r="D1295" s="7"/>
      <c r="E1295" s="37"/>
    </row>
    <row r="1296" spans="1:5" ht="15.75">
      <c r="A1296" s="20"/>
      <c r="B1296" s="7"/>
      <c r="C1296" s="7"/>
      <c r="D1296" s="7"/>
      <c r="E1296" s="37"/>
    </row>
    <row r="1297" spans="1:5" ht="15.75">
      <c r="A1297" s="20"/>
      <c r="B1297" s="7"/>
      <c r="C1297" s="7"/>
      <c r="D1297" s="7"/>
      <c r="E1297" s="37"/>
    </row>
    <row r="1298" spans="1:5" ht="15.75">
      <c r="A1298" s="20"/>
      <c r="B1298" s="7"/>
      <c r="C1298" s="7"/>
      <c r="D1298" s="7"/>
      <c r="E1298" s="37"/>
    </row>
    <row r="1299" spans="1:5" ht="15.75">
      <c r="A1299" s="20"/>
      <c r="B1299" s="7"/>
      <c r="C1299" s="7"/>
      <c r="D1299" s="7"/>
      <c r="E1299" s="37"/>
    </row>
    <row r="1300" spans="1:5" ht="15.75">
      <c r="A1300" s="20"/>
      <c r="B1300" s="7"/>
      <c r="C1300" s="7"/>
      <c r="D1300" s="7"/>
      <c r="E1300" s="37"/>
    </row>
    <row r="1301" spans="1:5" ht="15.75">
      <c r="A1301" s="20"/>
      <c r="B1301" s="7"/>
      <c r="C1301" s="7"/>
      <c r="D1301" s="7"/>
      <c r="E1301" s="37"/>
    </row>
    <row r="1302" spans="1:5" ht="15.75">
      <c r="A1302" s="20"/>
      <c r="B1302" s="7"/>
      <c r="C1302" s="7"/>
      <c r="D1302" s="7"/>
      <c r="E1302" s="37"/>
    </row>
    <row r="1303" spans="1:5" ht="15.75">
      <c r="A1303" s="20"/>
      <c r="B1303" s="7"/>
      <c r="C1303" s="7"/>
      <c r="D1303" s="7"/>
      <c r="E1303" s="37"/>
    </row>
    <row r="1304" spans="1:5" ht="15.75">
      <c r="A1304" s="20"/>
      <c r="B1304" s="7"/>
      <c r="C1304" s="7"/>
      <c r="D1304" s="7"/>
      <c r="E1304" s="37"/>
    </row>
    <row r="1305" spans="1:5" ht="15.75">
      <c r="A1305" s="20"/>
      <c r="B1305" s="7"/>
      <c r="C1305" s="7"/>
      <c r="D1305" s="7"/>
      <c r="E1305" s="37"/>
    </row>
    <row r="1306" spans="1:5" ht="15.75">
      <c r="A1306" s="20"/>
      <c r="B1306" s="7"/>
      <c r="C1306" s="7"/>
      <c r="D1306" s="7"/>
      <c r="E1306" s="37"/>
    </row>
    <row r="1307" spans="1:5" ht="15.75">
      <c r="A1307" s="20"/>
      <c r="B1307" s="7"/>
      <c r="C1307" s="7"/>
      <c r="D1307" s="7"/>
      <c r="E1307" s="37"/>
    </row>
    <row r="1308" spans="1:5" ht="15.75">
      <c r="A1308" s="20"/>
      <c r="B1308" s="7"/>
      <c r="C1308" s="7"/>
      <c r="D1308" s="7"/>
      <c r="E1308" s="37"/>
    </row>
    <row r="1309" spans="1:5" ht="15.75">
      <c r="A1309" s="20"/>
      <c r="B1309" s="7"/>
      <c r="C1309" s="7"/>
      <c r="D1309" s="7"/>
      <c r="E1309" s="37"/>
    </row>
    <row r="1310" spans="1:5" ht="15.75">
      <c r="A1310" s="20"/>
      <c r="B1310" s="7"/>
      <c r="C1310" s="7"/>
      <c r="D1310" s="7"/>
      <c r="E1310" s="37"/>
    </row>
    <row r="1311" spans="1:5" ht="15.75">
      <c r="A1311" s="20"/>
      <c r="B1311" s="7"/>
      <c r="C1311" s="7"/>
      <c r="D1311" s="7"/>
      <c r="E1311" s="37"/>
    </row>
    <row r="1312" spans="1:5" ht="15.75">
      <c r="A1312" s="20"/>
      <c r="B1312" s="7"/>
      <c r="C1312" s="7"/>
      <c r="D1312" s="7"/>
      <c r="E1312" s="37"/>
    </row>
    <row r="1313" spans="1:5" ht="15.75">
      <c r="A1313" s="20"/>
      <c r="B1313" s="7"/>
      <c r="C1313" s="7"/>
      <c r="D1313" s="7"/>
      <c r="E1313" s="37"/>
    </row>
    <row r="1314" spans="1:5" ht="15.75">
      <c r="A1314" s="20"/>
      <c r="B1314" s="7"/>
      <c r="C1314" s="7"/>
      <c r="D1314" s="7"/>
      <c r="E1314" s="37"/>
    </row>
    <row r="1315" spans="1:5" ht="15.75">
      <c r="A1315" s="20"/>
      <c r="B1315" s="7"/>
      <c r="C1315" s="7"/>
      <c r="D1315" s="7"/>
      <c r="E1315" s="37"/>
    </row>
    <row r="1316" spans="1:5" ht="15.75">
      <c r="A1316" s="20"/>
      <c r="B1316" s="7"/>
      <c r="C1316" s="7"/>
      <c r="D1316" s="7"/>
      <c r="E1316" s="37"/>
    </row>
    <row r="1317" spans="1:5" ht="15.75">
      <c r="A1317" s="20"/>
      <c r="B1317" s="7"/>
      <c r="C1317" s="7"/>
      <c r="D1317" s="7"/>
      <c r="E1317" s="37"/>
    </row>
    <row r="1318" spans="1:5" ht="15.75">
      <c r="A1318" s="20"/>
      <c r="B1318" s="7"/>
      <c r="C1318" s="7"/>
      <c r="D1318" s="7"/>
      <c r="E1318" s="37"/>
    </row>
    <row r="1319" spans="1:5" ht="15.75">
      <c r="A1319" s="20"/>
      <c r="B1319" s="7"/>
      <c r="C1319" s="7"/>
      <c r="D1319" s="7"/>
      <c r="E1319" s="37"/>
    </row>
    <row r="1320" spans="1:5" ht="15.75">
      <c r="A1320" s="22"/>
      <c r="B1320" s="21"/>
      <c r="C1320" s="21"/>
      <c r="D1320" s="21"/>
      <c r="E1320" s="38"/>
    </row>
    <row r="1321" spans="1:5" ht="15.75">
      <c r="A1321" s="22"/>
      <c r="B1321" s="21"/>
      <c r="C1321" s="21"/>
      <c r="D1321" s="21"/>
      <c r="E1321" s="38"/>
    </row>
    <row r="1322" spans="1:5" ht="15.75">
      <c r="A1322" s="20"/>
      <c r="B1322" s="7"/>
      <c r="C1322" s="7"/>
      <c r="D1322" s="7"/>
      <c r="E1322" s="37"/>
    </row>
    <row r="1323" spans="1:5" ht="15.75">
      <c r="A1323" s="20"/>
      <c r="B1323" s="7"/>
      <c r="C1323" s="7"/>
      <c r="D1323" s="7"/>
      <c r="E1323" s="37"/>
    </row>
    <row r="1324" spans="1:5" ht="15.75">
      <c r="A1324" s="4"/>
      <c r="B1324" s="7"/>
      <c r="C1324" s="7"/>
      <c r="D1324" s="7"/>
      <c r="E1324" s="37"/>
    </row>
    <row r="1325" spans="1:5" ht="15.75">
      <c r="A1325" s="4"/>
      <c r="B1325" s="7"/>
      <c r="C1325" s="7"/>
      <c r="D1325" s="7"/>
      <c r="E1325" s="37"/>
    </row>
    <row r="1326" spans="1:5" ht="15.75">
      <c r="A1326" s="4"/>
      <c r="B1326" s="7"/>
      <c r="C1326" s="7"/>
      <c r="D1326" s="7"/>
      <c r="E1326" s="37"/>
    </row>
    <row r="1327" spans="1:5" ht="15.75">
      <c r="A1327" s="4"/>
      <c r="B1327" s="7"/>
      <c r="C1327" s="7"/>
      <c r="D1327" s="7"/>
      <c r="E1327" s="37"/>
    </row>
    <row r="1328" spans="1:5" ht="15.75">
      <c r="A1328" s="4"/>
      <c r="B1328" s="7"/>
      <c r="C1328" s="7"/>
      <c r="D1328" s="7"/>
      <c r="E1328" s="37"/>
    </row>
    <row r="1329" spans="1:5" ht="15.75">
      <c r="A1329" s="4"/>
      <c r="B1329" s="7"/>
      <c r="C1329" s="7"/>
      <c r="D1329" s="7"/>
      <c r="E1329" s="37"/>
    </row>
    <row r="1330" spans="1:5" ht="15.75">
      <c r="A1330" s="23"/>
      <c r="B1330" s="7"/>
      <c r="C1330" s="7"/>
      <c r="D1330" s="7"/>
      <c r="E1330" s="39"/>
    </row>
    <row r="1331" spans="1:5" ht="15.75">
      <c r="A1331" s="19"/>
      <c r="B1331" s="7"/>
      <c r="C1331" s="7"/>
      <c r="D1331" s="7"/>
      <c r="E1331" s="37"/>
    </row>
    <row r="1332" spans="1:5" ht="15.75">
      <c r="A1332" s="20"/>
      <c r="B1332" s="7"/>
      <c r="C1332" s="7"/>
      <c r="D1332" s="7"/>
      <c r="E1332" s="37"/>
    </row>
    <row r="1333" spans="1:5" ht="15.75">
      <c r="A1333" s="20"/>
      <c r="B1333" s="7"/>
      <c r="C1333" s="7"/>
      <c r="D1333" s="7"/>
      <c r="E1333" s="37"/>
    </row>
    <row r="1334" spans="1:5" ht="15.75">
      <c r="A1334" s="20"/>
      <c r="B1334" s="7"/>
      <c r="C1334" s="7"/>
      <c r="D1334" s="7"/>
      <c r="E1334" s="37"/>
    </row>
    <row r="1335" spans="1:5" ht="15.75">
      <c r="A1335" s="20"/>
      <c r="B1335" s="7"/>
      <c r="C1335" s="7"/>
      <c r="D1335" s="7"/>
      <c r="E1335" s="37"/>
    </row>
    <row r="1336" spans="1:5" ht="15.75">
      <c r="A1336" s="20"/>
      <c r="B1336" s="7"/>
      <c r="C1336" s="7"/>
      <c r="D1336" s="7"/>
      <c r="E1336" s="37"/>
    </row>
    <row r="1337" spans="1:5" ht="15.75">
      <c r="A1337" s="20"/>
      <c r="B1337" s="7"/>
      <c r="C1337" s="7"/>
      <c r="D1337" s="7"/>
      <c r="E1337" s="37"/>
    </row>
    <row r="1338" spans="1:5" ht="15.75">
      <c r="A1338" s="20"/>
      <c r="B1338" s="7"/>
      <c r="C1338" s="7"/>
      <c r="D1338" s="7"/>
      <c r="E1338" s="37"/>
    </row>
    <row r="1339" spans="1:5" ht="15.75">
      <c r="A1339" s="22"/>
      <c r="B1339" s="21"/>
      <c r="C1339" s="21"/>
      <c r="D1339" s="24"/>
      <c r="E1339" s="38"/>
    </row>
    <row r="1340" spans="1:5" ht="15.75">
      <c r="A1340" s="20"/>
      <c r="B1340" s="7"/>
      <c r="C1340" s="7"/>
      <c r="D1340" s="7"/>
      <c r="E1340" s="37"/>
    </row>
    <row r="1341" spans="1:5" ht="15.75">
      <c r="A1341" s="20"/>
      <c r="B1341" s="7"/>
      <c r="C1341" s="7"/>
      <c r="D1341" s="7"/>
      <c r="E1341" s="37"/>
    </row>
    <row r="1342" spans="1:5" ht="15.75">
      <c r="A1342" s="20"/>
      <c r="B1342" s="7"/>
      <c r="C1342" s="7"/>
      <c r="D1342" s="7"/>
      <c r="E1342" s="37"/>
    </row>
    <row r="1343" spans="1:5" ht="15.75">
      <c r="A1343" s="20"/>
      <c r="B1343" s="7"/>
      <c r="C1343" s="7"/>
      <c r="D1343" s="7"/>
      <c r="E1343" s="37"/>
    </row>
    <row r="1344" spans="1:5" ht="15.75">
      <c r="A1344" s="20"/>
      <c r="B1344" s="7"/>
      <c r="C1344" s="7"/>
      <c r="D1344" s="7"/>
      <c r="E1344" s="37"/>
    </row>
    <row r="1345" spans="1:5" ht="15.75">
      <c r="A1345" s="20"/>
      <c r="B1345" s="7"/>
      <c r="C1345" s="7"/>
      <c r="D1345" s="7"/>
      <c r="E1345" s="37"/>
    </row>
    <row r="1346" spans="1:5" ht="15.75">
      <c r="A1346" s="20"/>
      <c r="B1346" s="7"/>
      <c r="C1346" s="7"/>
      <c r="D1346" s="7"/>
      <c r="E1346" s="37"/>
    </row>
    <row r="1347" spans="1:5" ht="15.75">
      <c r="A1347" s="20"/>
      <c r="B1347" s="7"/>
      <c r="C1347" s="7"/>
      <c r="D1347" s="7"/>
      <c r="E1347" s="37"/>
    </row>
    <row r="1348" spans="1:5" ht="15.75">
      <c r="A1348" s="20"/>
      <c r="B1348" s="7"/>
      <c r="C1348" s="7"/>
      <c r="D1348" s="7"/>
      <c r="E1348" s="37"/>
    </row>
    <row r="1349" spans="1:5" ht="15.75">
      <c r="A1349" s="20"/>
      <c r="B1349" s="7"/>
      <c r="C1349" s="7"/>
      <c r="D1349" s="7"/>
      <c r="E1349" s="37"/>
    </row>
    <row r="1350" spans="1:5" ht="15.75">
      <c r="A1350" s="25"/>
      <c r="B1350" s="24"/>
      <c r="C1350" s="21"/>
      <c r="D1350" s="24"/>
      <c r="E1350" s="40"/>
    </row>
    <row r="1351" spans="1:5" ht="15.75">
      <c r="A1351" s="20"/>
      <c r="B1351" s="7"/>
      <c r="C1351" s="7"/>
      <c r="D1351" s="7"/>
      <c r="E1351" s="37"/>
    </row>
    <row r="1352" spans="1:5" ht="15.75">
      <c r="A1352" s="20"/>
      <c r="B1352" s="7"/>
      <c r="C1352" s="7"/>
      <c r="D1352" s="7"/>
      <c r="E1352" s="37"/>
    </row>
    <row r="1353" spans="1:5" ht="15.75">
      <c r="A1353" s="20"/>
      <c r="B1353" s="7"/>
      <c r="C1353" s="7"/>
      <c r="D1353" s="7"/>
      <c r="E1353" s="37"/>
    </row>
    <row r="1354" spans="1:5" ht="15.75">
      <c r="A1354" s="20"/>
      <c r="B1354" s="7"/>
      <c r="C1354" s="7"/>
      <c r="D1354" s="7"/>
      <c r="E1354" s="37"/>
    </row>
    <row r="1355" spans="1:5" ht="15.75">
      <c r="A1355" s="20"/>
      <c r="B1355" s="7"/>
      <c r="C1355" s="7"/>
      <c r="D1355" s="7"/>
      <c r="E1355" s="37"/>
    </row>
    <row r="1356" spans="1:5" ht="15.75">
      <c r="A1356" s="20"/>
      <c r="B1356" s="7"/>
      <c r="C1356" s="7"/>
      <c r="D1356" s="7"/>
      <c r="E1356" s="37"/>
    </row>
    <row r="1357" spans="1:5" ht="15.75">
      <c r="A1357" s="20"/>
      <c r="B1357" s="7"/>
      <c r="C1357" s="7"/>
      <c r="D1357" s="7"/>
      <c r="E1357" s="37"/>
    </row>
    <row r="1358" spans="1:5" ht="15.75">
      <c r="A1358" s="20"/>
      <c r="B1358" s="7"/>
      <c r="C1358" s="7"/>
      <c r="D1358" s="7"/>
      <c r="E1358" s="37"/>
    </row>
    <row r="1359" spans="1:5" ht="15.75">
      <c r="A1359" s="20"/>
      <c r="B1359" s="7"/>
      <c r="C1359" s="7"/>
      <c r="D1359" s="7"/>
      <c r="E1359" s="37"/>
    </row>
    <row r="1360" spans="1:5" ht="15.75">
      <c r="A1360" s="20"/>
      <c r="B1360" s="7"/>
      <c r="C1360" s="7"/>
      <c r="D1360" s="7"/>
      <c r="E1360" s="37"/>
    </row>
    <row r="1361" spans="1:5" ht="15.75">
      <c r="A1361" s="20"/>
      <c r="B1361" s="7"/>
      <c r="C1361" s="7"/>
      <c r="D1361" s="7"/>
      <c r="E1361" s="37"/>
    </row>
    <row r="1362" spans="1:5" ht="15.75">
      <c r="A1362" s="22"/>
      <c r="B1362" s="21"/>
      <c r="C1362" s="21"/>
      <c r="D1362" s="21"/>
      <c r="E1362" s="38"/>
    </row>
    <row r="1363" spans="1:5" ht="15.75">
      <c r="A1363" s="20"/>
      <c r="B1363" s="7"/>
      <c r="C1363" s="7"/>
      <c r="D1363" s="7"/>
      <c r="E1363" s="37"/>
    </row>
    <row r="1364" spans="1:5" ht="15.75">
      <c r="A1364" s="20"/>
      <c r="B1364" s="7"/>
      <c r="C1364" s="7"/>
      <c r="D1364" s="7"/>
      <c r="E1364" s="37"/>
    </row>
    <row r="1365" spans="1:5" ht="15.75">
      <c r="A1365" s="22"/>
      <c r="B1365" s="24"/>
      <c r="C1365" s="21"/>
      <c r="D1365" s="24"/>
      <c r="E1365" s="40"/>
    </row>
    <row r="1366" spans="1:5" ht="15.75">
      <c r="A1366" s="22"/>
      <c r="B1366" s="24"/>
      <c r="C1366" s="21"/>
      <c r="D1366" s="24"/>
      <c r="E1366" s="40"/>
    </row>
    <row r="1367" spans="1:5" ht="15.75">
      <c r="A1367" s="20"/>
      <c r="B1367" s="7"/>
      <c r="C1367" s="7"/>
      <c r="D1367" s="7"/>
      <c r="E1367" s="37"/>
    </row>
    <row r="1368" spans="1:5" ht="15.75">
      <c r="A1368" s="20"/>
      <c r="B1368" s="7"/>
      <c r="C1368" s="7"/>
      <c r="D1368" s="7"/>
      <c r="E1368" s="37"/>
    </row>
    <row r="1369" spans="1:5" ht="15.75">
      <c r="A1369" s="20"/>
      <c r="B1369" s="7"/>
      <c r="C1369" s="7"/>
      <c r="D1369" s="7"/>
      <c r="E1369" s="37"/>
    </row>
    <row r="1370" spans="1:5" ht="15.75">
      <c r="A1370" s="22"/>
      <c r="B1370" s="21"/>
      <c r="C1370" s="21"/>
      <c r="D1370" s="21"/>
      <c r="E1370" s="38"/>
    </row>
    <row r="1371" spans="1:5" ht="15.75">
      <c r="A1371" s="20"/>
      <c r="B1371" s="7"/>
      <c r="C1371" s="7"/>
      <c r="D1371" s="7"/>
      <c r="E1371" s="37"/>
    </row>
    <row r="1372" spans="1:5" ht="15.75">
      <c r="A1372" s="22"/>
      <c r="B1372" s="21"/>
      <c r="C1372" s="21"/>
      <c r="D1372" s="21"/>
      <c r="E1372" s="38"/>
    </row>
    <row r="1373" spans="1:5" ht="15.75">
      <c r="A1373" s="20"/>
      <c r="B1373" s="7"/>
      <c r="C1373" s="7"/>
      <c r="D1373" s="7"/>
      <c r="E1373" s="37"/>
    </row>
    <row r="1374" spans="1:5" ht="15.75">
      <c r="A1374" s="20"/>
      <c r="B1374" s="7"/>
      <c r="C1374" s="7"/>
      <c r="D1374" s="7"/>
      <c r="E1374" s="37"/>
    </row>
    <row r="1375" spans="1:5" ht="15.75">
      <c r="A1375" s="20"/>
      <c r="B1375" s="7"/>
      <c r="C1375" s="7"/>
      <c r="D1375" s="7"/>
      <c r="E1375" s="37"/>
    </row>
    <row r="1376" spans="1:5" ht="15.75">
      <c r="A1376" s="20"/>
      <c r="B1376" s="7"/>
      <c r="C1376" s="7"/>
      <c r="D1376" s="7"/>
      <c r="E1376" s="37"/>
    </row>
    <row r="1377" spans="1:5" ht="15.75">
      <c r="A1377" s="20"/>
      <c r="B1377" s="7"/>
      <c r="C1377" s="7"/>
      <c r="D1377" s="7"/>
      <c r="E1377" s="37"/>
    </row>
    <row r="1378" spans="1:5" ht="15.75">
      <c r="A1378" s="20"/>
      <c r="B1378" s="7"/>
      <c r="C1378" s="7"/>
      <c r="D1378" s="7"/>
      <c r="E1378" s="37"/>
    </row>
    <row r="1379" spans="1:5" ht="15.75">
      <c r="A1379" s="20"/>
      <c r="B1379" s="7"/>
      <c r="C1379" s="7"/>
      <c r="D1379" s="7"/>
      <c r="E1379" s="37"/>
    </row>
    <row r="1380" spans="1:5" ht="15.75">
      <c r="A1380" s="20"/>
      <c r="B1380" s="7"/>
      <c r="C1380" s="7"/>
      <c r="D1380" s="7"/>
      <c r="E1380" s="37"/>
    </row>
    <row r="1381" spans="1:5" ht="15.75">
      <c r="A1381" s="20"/>
      <c r="B1381" s="7"/>
      <c r="C1381" s="7"/>
      <c r="D1381" s="7"/>
      <c r="E1381" s="37"/>
    </row>
    <row r="1382" spans="1:5" ht="15.75">
      <c r="A1382" s="20"/>
      <c r="B1382" s="7"/>
      <c r="C1382" s="7"/>
      <c r="D1382" s="7"/>
      <c r="E1382" s="37"/>
    </row>
    <row r="1383" spans="1:5" ht="15.75">
      <c r="A1383" s="20"/>
      <c r="B1383" s="7"/>
      <c r="C1383" s="7"/>
      <c r="D1383" s="7"/>
      <c r="E1383" s="37"/>
    </row>
    <row r="1384" spans="1:5" ht="15.75">
      <c r="A1384" s="20"/>
      <c r="B1384" s="7"/>
      <c r="C1384" s="7"/>
      <c r="D1384" s="7"/>
      <c r="E1384" s="37"/>
    </row>
    <row r="1385" spans="1:5" ht="15.75">
      <c r="A1385" s="20"/>
      <c r="B1385" s="7"/>
      <c r="C1385" s="7"/>
      <c r="D1385" s="7"/>
      <c r="E1385" s="37"/>
    </row>
    <row r="1386" spans="1:5" ht="15.75">
      <c r="A1386" s="20"/>
      <c r="B1386" s="7"/>
      <c r="C1386" s="7"/>
      <c r="D1386" s="7"/>
      <c r="E1386" s="37"/>
    </row>
    <row r="1387" spans="1:5" ht="15.75">
      <c r="A1387" s="20"/>
      <c r="B1387" s="7"/>
      <c r="C1387" s="7"/>
      <c r="D1387" s="7"/>
      <c r="E1387" s="37"/>
    </row>
    <row r="1388" spans="1:5" ht="15.75">
      <c r="A1388" s="20"/>
      <c r="B1388" s="7"/>
      <c r="C1388" s="7"/>
      <c r="D1388" s="7"/>
      <c r="E1388" s="37"/>
    </row>
    <row r="1389" spans="1:5" ht="15.75">
      <c r="A1389" s="20"/>
      <c r="B1389" s="7"/>
      <c r="C1389" s="7"/>
      <c r="D1389" s="7"/>
      <c r="E1389" s="37"/>
    </row>
    <row r="1390" spans="1:5" ht="15.75">
      <c r="A1390" s="20"/>
      <c r="B1390" s="7"/>
      <c r="C1390" s="7"/>
      <c r="D1390" s="7"/>
      <c r="E1390" s="37"/>
    </row>
    <row r="1391" spans="1:5" ht="15.75">
      <c r="A1391" s="20"/>
      <c r="B1391" s="7"/>
      <c r="C1391" s="7"/>
      <c r="D1391" s="7"/>
      <c r="E1391" s="37"/>
    </row>
    <row r="1392" spans="1:5" ht="15.75">
      <c r="A1392" s="20"/>
      <c r="B1392" s="7"/>
      <c r="C1392" s="7"/>
      <c r="D1392" s="7"/>
      <c r="E1392" s="37"/>
    </row>
    <row r="1393" spans="1:5" ht="15.75">
      <c r="A1393" s="25"/>
      <c r="B1393" s="24"/>
      <c r="C1393" s="21"/>
      <c r="D1393" s="24"/>
      <c r="E1393" s="40"/>
    </row>
    <row r="1394" spans="1:5" ht="15.75">
      <c r="A1394" s="20"/>
      <c r="B1394" s="7"/>
      <c r="C1394" s="7"/>
      <c r="D1394" s="7"/>
      <c r="E1394" s="37"/>
    </row>
    <row r="1395" spans="1:5" ht="15.75">
      <c r="A1395" s="20"/>
      <c r="B1395" s="7"/>
      <c r="C1395" s="7"/>
      <c r="D1395" s="7"/>
      <c r="E1395" s="37"/>
    </row>
    <row r="1396" spans="1:5" ht="15.75">
      <c r="A1396" s="22"/>
      <c r="B1396" s="24"/>
      <c r="C1396" s="21"/>
      <c r="D1396" s="24"/>
      <c r="E1396" s="40"/>
    </row>
    <row r="1397" spans="1:5" ht="15.75">
      <c r="A1397" s="20"/>
      <c r="B1397" s="7"/>
      <c r="C1397" s="7"/>
      <c r="D1397" s="7"/>
      <c r="E1397" s="37"/>
    </row>
    <row r="1398" spans="1:5" ht="15.75">
      <c r="A1398" s="20"/>
      <c r="B1398" s="7"/>
      <c r="C1398" s="7"/>
      <c r="D1398" s="7"/>
      <c r="E1398" s="37"/>
    </row>
    <row r="1399" spans="1:5" ht="15.75">
      <c r="A1399" s="20"/>
      <c r="B1399" s="7"/>
      <c r="C1399" s="7"/>
      <c r="D1399" s="7"/>
      <c r="E1399" s="37"/>
    </row>
    <row r="1400" spans="1:5" ht="15.75">
      <c r="A1400" s="20"/>
      <c r="B1400" s="7"/>
      <c r="C1400" s="7"/>
      <c r="D1400" s="7"/>
      <c r="E1400" s="37"/>
    </row>
    <row r="1401" spans="1:5" ht="15.75">
      <c r="A1401" s="20"/>
      <c r="B1401" s="7"/>
      <c r="C1401" s="7"/>
      <c r="D1401" s="7"/>
      <c r="E1401" s="37"/>
    </row>
    <row r="1402" spans="1:5" ht="15.75">
      <c r="A1402" s="20"/>
      <c r="B1402" s="7"/>
      <c r="C1402" s="7"/>
      <c r="D1402" s="7"/>
      <c r="E1402" s="37"/>
    </row>
    <row r="1403" spans="1:5" ht="15.75">
      <c r="A1403" s="22"/>
      <c r="B1403" s="24"/>
      <c r="C1403" s="21"/>
      <c r="D1403" s="24"/>
      <c r="E1403" s="40"/>
    </row>
    <row r="1404" spans="1:5" ht="15.75">
      <c r="A1404" s="20"/>
      <c r="B1404" s="7"/>
      <c r="C1404" s="7"/>
      <c r="D1404" s="7"/>
      <c r="E1404" s="37"/>
    </row>
    <row r="1405" spans="1:5" ht="15.75">
      <c r="A1405" s="20"/>
      <c r="B1405" s="7"/>
      <c r="C1405" s="7"/>
      <c r="D1405" s="7"/>
      <c r="E1405" s="37"/>
    </row>
    <row r="1406" spans="1:5" ht="15.75">
      <c r="A1406" s="20"/>
      <c r="B1406" s="7"/>
      <c r="C1406" s="7"/>
      <c r="D1406" s="7"/>
      <c r="E1406" s="37"/>
    </row>
    <row r="1407" spans="1:5" ht="15.75">
      <c r="A1407" s="20"/>
      <c r="B1407" s="7"/>
      <c r="C1407" s="7"/>
      <c r="D1407" s="7"/>
      <c r="E1407" s="37"/>
    </row>
    <row r="1408" spans="1:5" ht="15.75">
      <c r="A1408" s="20"/>
      <c r="B1408" s="7"/>
      <c r="C1408" s="7"/>
      <c r="D1408" s="7"/>
      <c r="E1408" s="37"/>
    </row>
    <row r="1409" spans="1:5" ht="15.75">
      <c r="A1409" s="20"/>
      <c r="B1409" s="7"/>
      <c r="C1409" s="7"/>
      <c r="D1409" s="7"/>
      <c r="E1409" s="37"/>
    </row>
    <row r="1410" spans="1:5" ht="15.75">
      <c r="A1410" s="20"/>
      <c r="B1410" s="7"/>
      <c r="C1410" s="7"/>
      <c r="D1410" s="7"/>
      <c r="E1410" s="37"/>
    </row>
    <row r="1411" spans="1:5" ht="15.75">
      <c r="A1411" s="20"/>
      <c r="B1411" s="7"/>
      <c r="C1411" s="7"/>
      <c r="D1411" s="7"/>
      <c r="E1411" s="37"/>
    </row>
    <row r="1412" spans="1:5" ht="15.75">
      <c r="A1412" s="20"/>
      <c r="B1412" s="7"/>
      <c r="C1412" s="7"/>
      <c r="D1412" s="7"/>
      <c r="E1412" s="37"/>
    </row>
    <row r="1413" spans="1:5" ht="15.75">
      <c r="A1413" s="20"/>
      <c r="B1413" s="7"/>
      <c r="C1413" s="7"/>
      <c r="D1413" s="7"/>
      <c r="E1413" s="37"/>
    </row>
    <row r="1414" spans="1:5" ht="15.75">
      <c r="A1414" s="20"/>
      <c r="B1414" s="7"/>
      <c r="C1414" s="7"/>
      <c r="D1414" s="7"/>
      <c r="E1414" s="37"/>
    </row>
    <row r="1415" spans="1:5" ht="15.75">
      <c r="A1415" s="20"/>
      <c r="B1415" s="7"/>
      <c r="C1415" s="7"/>
      <c r="D1415" s="7"/>
      <c r="E1415" s="37"/>
    </row>
    <row r="1416" spans="1:5" ht="15.75">
      <c r="A1416" s="20"/>
      <c r="B1416" s="7"/>
      <c r="C1416" s="7"/>
      <c r="D1416" s="7"/>
      <c r="E1416" s="37"/>
    </row>
    <row r="1417" spans="1:5" ht="15.75">
      <c r="A1417" s="20"/>
      <c r="B1417" s="7"/>
      <c r="C1417" s="7"/>
      <c r="D1417" s="7"/>
      <c r="E1417" s="37"/>
    </row>
    <row r="1418" spans="1:5" ht="15.75">
      <c r="A1418" s="25"/>
      <c r="B1418" s="24"/>
      <c r="C1418" s="21"/>
      <c r="D1418" s="24"/>
      <c r="E1418" s="40"/>
    </row>
    <row r="1419" spans="1:5" ht="15.75">
      <c r="A1419" s="20"/>
      <c r="B1419" s="7"/>
      <c r="C1419" s="7"/>
      <c r="D1419" s="7"/>
      <c r="E1419" s="37"/>
    </row>
    <row r="1420" spans="1:5" ht="15.75">
      <c r="A1420" s="20"/>
      <c r="B1420" s="7"/>
      <c r="C1420" s="7"/>
      <c r="D1420" s="7"/>
      <c r="E1420" s="37"/>
    </row>
    <row r="1421" spans="1:5" ht="15.75">
      <c r="A1421" s="20"/>
      <c r="B1421" s="7"/>
      <c r="C1421" s="7"/>
      <c r="D1421" s="7"/>
      <c r="E1421" s="37"/>
    </row>
    <row r="1422" spans="1:5" ht="15.75">
      <c r="A1422" s="20"/>
      <c r="B1422" s="7"/>
      <c r="C1422" s="7"/>
      <c r="D1422" s="7"/>
      <c r="E1422" s="37"/>
    </row>
    <row r="1423" spans="1:5" ht="15.75">
      <c r="A1423" s="20"/>
      <c r="B1423" s="7"/>
      <c r="C1423" s="7"/>
      <c r="D1423" s="7"/>
      <c r="E1423" s="37"/>
    </row>
    <row r="1424" spans="1:5" ht="15.75">
      <c r="A1424" s="25"/>
      <c r="B1424" s="24"/>
      <c r="C1424" s="24"/>
      <c r="D1424" s="24"/>
      <c r="E1424" s="40"/>
    </row>
    <row r="1425" spans="1:5" ht="15.75">
      <c r="A1425" s="22"/>
      <c r="B1425" s="24"/>
      <c r="C1425" s="21"/>
      <c r="D1425" s="24"/>
      <c r="E1425" s="40"/>
    </row>
    <row r="1426" spans="1:5" ht="15.75">
      <c r="A1426" s="20"/>
      <c r="B1426" s="7"/>
      <c r="C1426" s="7"/>
      <c r="D1426" s="7"/>
      <c r="E1426" s="37"/>
    </row>
    <row r="1427" spans="1:5" ht="15.75">
      <c r="A1427" s="20"/>
      <c r="B1427" s="7"/>
      <c r="C1427" s="7"/>
      <c r="D1427" s="7"/>
      <c r="E1427" s="37"/>
    </row>
    <row r="1428" spans="1:5" ht="15.75">
      <c r="A1428" s="20"/>
      <c r="B1428" s="7"/>
      <c r="C1428" s="7"/>
      <c r="D1428" s="7"/>
      <c r="E1428" s="37"/>
    </row>
    <row r="1429" spans="1:5" ht="15.75">
      <c r="A1429" s="20"/>
      <c r="B1429" s="7"/>
      <c r="C1429" s="7"/>
      <c r="D1429" s="7"/>
      <c r="E1429" s="37"/>
    </row>
    <row r="1430" spans="1:5" ht="15.75">
      <c r="A1430" s="20"/>
      <c r="B1430" s="7"/>
      <c r="C1430" s="7"/>
      <c r="D1430" s="7"/>
      <c r="E1430" s="37"/>
    </row>
    <row r="1431" spans="1:5" ht="15.75">
      <c r="A1431" s="20"/>
      <c r="B1431" s="7"/>
      <c r="C1431" s="7"/>
      <c r="D1431" s="7"/>
      <c r="E1431" s="37"/>
    </row>
    <row r="1432" spans="1:5" ht="15.75">
      <c r="A1432" s="20"/>
      <c r="B1432" s="7"/>
      <c r="C1432" s="7"/>
      <c r="D1432" s="7"/>
      <c r="E1432" s="37"/>
    </row>
    <row r="1433" spans="1:5" ht="15.75">
      <c r="A1433" s="20"/>
      <c r="B1433" s="7"/>
      <c r="C1433" s="7"/>
      <c r="D1433" s="7"/>
      <c r="E1433" s="37"/>
    </row>
    <row r="1434" spans="1:5" ht="15.75">
      <c r="A1434" s="20"/>
      <c r="B1434" s="7"/>
      <c r="C1434" s="7"/>
      <c r="D1434" s="7"/>
      <c r="E1434" s="37"/>
    </row>
    <row r="1435" spans="1:5" ht="15.75">
      <c r="A1435" s="20"/>
      <c r="B1435" s="7"/>
      <c r="C1435" s="7"/>
      <c r="D1435" s="7"/>
      <c r="E1435" s="37"/>
    </row>
    <row r="1436" spans="1:5" ht="15.75">
      <c r="A1436" s="20"/>
      <c r="B1436" s="7"/>
      <c r="C1436" s="7"/>
      <c r="D1436" s="7"/>
      <c r="E1436" s="37"/>
    </row>
    <row r="1437" spans="1:5" ht="15.75">
      <c r="A1437" s="20"/>
      <c r="B1437" s="7"/>
      <c r="C1437" s="7"/>
      <c r="D1437" s="7"/>
      <c r="E1437" s="37"/>
    </row>
    <row r="1438" spans="1:5" ht="15.75">
      <c r="A1438" s="20"/>
      <c r="B1438" s="7"/>
      <c r="C1438" s="7"/>
      <c r="D1438" s="7"/>
      <c r="E1438" s="37"/>
    </row>
    <row r="1439" spans="1:5" ht="15.75">
      <c r="A1439" s="20"/>
      <c r="B1439" s="7"/>
      <c r="C1439" s="7"/>
      <c r="D1439" s="7"/>
      <c r="E1439" s="37"/>
    </row>
    <row r="1440" spans="1:5" ht="15.75">
      <c r="A1440" s="20"/>
      <c r="B1440" s="7"/>
      <c r="C1440" s="7"/>
      <c r="D1440" s="7"/>
      <c r="E1440" s="37"/>
    </row>
    <row r="1441" spans="1:5" ht="15.75">
      <c r="A1441" s="20"/>
      <c r="B1441" s="7"/>
      <c r="C1441" s="7"/>
      <c r="D1441" s="7"/>
      <c r="E1441" s="37"/>
    </row>
    <row r="1442" spans="1:5" ht="15.75">
      <c r="A1442" s="20"/>
      <c r="B1442" s="7"/>
      <c r="C1442" s="7"/>
      <c r="D1442" s="7"/>
      <c r="E1442" s="37"/>
    </row>
    <row r="1443" spans="1:5" ht="15.75">
      <c r="A1443" s="20"/>
      <c r="B1443" s="7"/>
      <c r="C1443" s="7"/>
      <c r="D1443" s="7"/>
      <c r="E1443" s="37"/>
    </row>
    <row r="1444" spans="1:5" ht="15.75">
      <c r="A1444" s="20"/>
      <c r="B1444" s="7"/>
      <c r="C1444" s="7"/>
      <c r="D1444" s="7"/>
      <c r="E1444" s="37"/>
    </row>
    <row r="1445" spans="1:5" ht="15.75">
      <c r="A1445" s="20"/>
      <c r="B1445" s="7"/>
      <c r="C1445" s="7"/>
      <c r="D1445" s="7"/>
      <c r="E1445" s="37"/>
    </row>
    <row r="1446" spans="1:5" ht="15.75">
      <c r="A1446" s="20"/>
      <c r="B1446" s="7"/>
      <c r="C1446" s="7"/>
      <c r="D1446" s="7"/>
      <c r="E1446" s="37"/>
    </row>
    <row r="1447" spans="1:5" ht="15.75">
      <c r="A1447" s="20"/>
      <c r="B1447" s="7"/>
      <c r="C1447" s="7"/>
      <c r="D1447" s="7"/>
      <c r="E1447" s="37"/>
    </row>
    <row r="1448" spans="1:5" ht="15.75">
      <c r="A1448" s="20"/>
      <c r="B1448" s="7"/>
      <c r="C1448" s="7"/>
      <c r="D1448" s="7"/>
      <c r="E1448" s="37"/>
    </row>
    <row r="1449" spans="1:5" ht="15.75">
      <c r="A1449" s="20"/>
      <c r="B1449" s="7"/>
      <c r="C1449" s="7"/>
      <c r="D1449" s="7"/>
      <c r="E1449" s="37"/>
    </row>
    <row r="1450" spans="1:5" ht="15.75">
      <c r="A1450" s="20"/>
      <c r="B1450" s="7"/>
      <c r="C1450" s="7"/>
      <c r="D1450" s="7"/>
      <c r="E1450" s="37"/>
    </row>
    <row r="1451" spans="1:5" ht="15.75">
      <c r="A1451" s="25"/>
      <c r="B1451" s="21"/>
      <c r="C1451" s="21"/>
      <c r="D1451" s="24"/>
      <c r="E1451" s="38"/>
    </row>
    <row r="1452" spans="1:5" ht="15.75">
      <c r="A1452" s="20"/>
      <c r="B1452" s="7"/>
      <c r="C1452" s="7"/>
      <c r="D1452" s="7"/>
      <c r="E1452" s="37"/>
    </row>
    <row r="1453" spans="1:5" ht="15.75">
      <c r="A1453" s="20"/>
      <c r="B1453" s="7"/>
      <c r="C1453" s="7"/>
      <c r="D1453" s="7"/>
      <c r="E1453" s="37"/>
    </row>
    <row r="1454" spans="1:5" ht="15.75">
      <c r="A1454" s="20"/>
      <c r="B1454" s="7"/>
      <c r="C1454" s="7"/>
      <c r="D1454" s="7"/>
      <c r="E1454" s="37"/>
    </row>
    <row r="1455" spans="1:5" ht="15.75">
      <c r="A1455" s="20"/>
      <c r="B1455" s="7"/>
      <c r="C1455" s="7"/>
      <c r="D1455" s="7"/>
      <c r="E1455" s="37"/>
    </row>
    <row r="1456" spans="1:5" ht="15.75">
      <c r="A1456" s="20"/>
      <c r="B1456" s="7"/>
      <c r="C1456" s="7"/>
      <c r="D1456" s="7"/>
      <c r="E1456" s="37"/>
    </row>
    <row r="1457" spans="1:5" ht="15.75">
      <c r="A1457" s="20"/>
      <c r="B1457" s="7"/>
      <c r="C1457" s="7"/>
      <c r="D1457" s="7"/>
      <c r="E1457" s="37"/>
    </row>
    <row r="1458" spans="1:5" ht="15.75">
      <c r="A1458" s="20"/>
      <c r="B1458" s="7"/>
      <c r="C1458" s="7"/>
      <c r="D1458" s="7"/>
      <c r="E1458" s="37"/>
    </row>
    <row r="1459" spans="1:5" ht="15.75">
      <c r="A1459" s="20"/>
      <c r="B1459" s="7"/>
      <c r="C1459" s="7"/>
      <c r="D1459" s="7"/>
      <c r="E1459" s="37"/>
    </row>
    <row r="1460" spans="1:5" ht="15.75">
      <c r="A1460" s="20"/>
      <c r="B1460" s="7"/>
      <c r="C1460" s="7"/>
      <c r="D1460" s="7"/>
      <c r="E1460" s="37"/>
    </row>
    <row r="1461" spans="1:5" ht="15.75">
      <c r="A1461" s="20"/>
      <c r="B1461" s="7"/>
      <c r="C1461" s="7"/>
      <c r="D1461" s="7"/>
      <c r="E1461" s="37"/>
    </row>
    <row r="1462" spans="1:5" ht="15.75">
      <c r="A1462" s="20"/>
      <c r="B1462" s="7"/>
      <c r="C1462" s="7"/>
      <c r="D1462" s="7"/>
      <c r="E1462" s="37"/>
    </row>
    <row r="1463" spans="1:5" ht="15.75">
      <c r="A1463" s="20"/>
      <c r="B1463" s="7"/>
      <c r="C1463" s="7"/>
      <c r="D1463" s="7"/>
      <c r="E1463" s="37"/>
    </row>
    <row r="1464" spans="1:5" ht="15.75">
      <c r="A1464" s="25"/>
      <c r="B1464" s="24"/>
      <c r="C1464" s="24"/>
      <c r="D1464" s="24"/>
      <c r="E1464" s="40"/>
    </row>
    <row r="1465" spans="1:5" ht="15.75">
      <c r="A1465" s="25"/>
      <c r="B1465" s="24"/>
      <c r="C1465" s="21"/>
      <c r="D1465" s="24"/>
      <c r="E1465" s="40"/>
    </row>
    <row r="1466" spans="1:5" ht="15.75">
      <c r="A1466" s="20"/>
      <c r="B1466" s="7"/>
      <c r="C1466" s="7"/>
      <c r="D1466" s="7"/>
      <c r="E1466" s="37"/>
    </row>
    <row r="1467" spans="1:5" ht="15.75">
      <c r="A1467" s="22"/>
      <c r="B1467" s="24"/>
      <c r="C1467" s="21"/>
      <c r="D1467" s="24"/>
      <c r="E1467" s="40"/>
    </row>
    <row r="1468" spans="1:5" ht="15.75">
      <c r="A1468" s="22"/>
      <c r="B1468" s="21"/>
      <c r="C1468" s="21"/>
      <c r="D1468" s="21"/>
      <c r="E1468" s="38"/>
    </row>
    <row r="1469" spans="1:5" ht="15.75">
      <c r="A1469" s="20"/>
      <c r="B1469" s="7"/>
      <c r="C1469" s="7"/>
      <c r="D1469" s="7"/>
      <c r="E1469" s="37"/>
    </row>
    <row r="1470" spans="1:5" ht="15.75">
      <c r="A1470" s="20"/>
      <c r="B1470" s="7"/>
      <c r="C1470" s="7"/>
      <c r="D1470" s="7"/>
      <c r="E1470" s="37"/>
    </row>
    <row r="1471" spans="1:5" ht="15.75">
      <c r="A1471" s="22"/>
      <c r="B1471" s="24"/>
      <c r="C1471" s="24"/>
      <c r="D1471" s="24"/>
      <c r="E1471" s="40"/>
    </row>
    <row r="1472" spans="1:5" ht="15.75">
      <c r="A1472" s="22"/>
      <c r="B1472" s="24"/>
      <c r="C1472" s="21"/>
      <c r="D1472" s="24"/>
      <c r="E1472" s="40"/>
    </row>
    <row r="1473" spans="1:5" ht="15.75">
      <c r="A1473" s="25"/>
      <c r="B1473" s="24"/>
      <c r="C1473" s="21"/>
      <c r="D1473" s="24"/>
      <c r="E1473" s="40"/>
    </row>
    <row r="1474" spans="1:5" ht="15.75">
      <c r="A1474" s="20"/>
      <c r="B1474" s="7"/>
      <c r="C1474" s="7"/>
      <c r="D1474" s="7"/>
      <c r="E1474" s="37"/>
    </row>
    <row r="1475" spans="1:5" ht="15.75">
      <c r="A1475" s="22"/>
      <c r="B1475" s="21"/>
      <c r="C1475" s="21"/>
      <c r="D1475" s="21"/>
      <c r="E1475" s="38"/>
    </row>
    <row r="1476" spans="1:5" ht="15.75">
      <c r="A1476" s="20"/>
      <c r="B1476" s="7"/>
      <c r="C1476" s="7"/>
      <c r="D1476" s="7"/>
      <c r="E1476" s="37"/>
    </row>
    <row r="1477" spans="1:5" ht="15.75">
      <c r="A1477" s="20"/>
      <c r="B1477" s="7"/>
      <c r="C1477" s="7"/>
      <c r="D1477" s="7"/>
      <c r="E1477" s="37"/>
    </row>
    <row r="1478" spans="1:5" ht="15.75">
      <c r="A1478" s="20"/>
      <c r="B1478" s="7"/>
      <c r="C1478" s="7"/>
      <c r="D1478" s="7"/>
      <c r="E1478" s="37"/>
    </row>
    <row r="1479" spans="1:5" ht="15.75">
      <c r="A1479" s="20"/>
      <c r="B1479" s="7"/>
      <c r="C1479" s="7"/>
      <c r="D1479" s="7"/>
      <c r="E1479" s="37"/>
    </row>
    <row r="1480" spans="1:5" ht="15.75">
      <c r="A1480" s="20"/>
      <c r="B1480" s="7"/>
      <c r="C1480" s="7"/>
      <c r="D1480" s="7"/>
      <c r="E1480" s="37"/>
    </row>
    <row r="1481" spans="1:5" ht="15.75">
      <c r="A1481" s="20"/>
      <c r="B1481" s="7"/>
      <c r="C1481" s="7"/>
      <c r="D1481" s="7"/>
      <c r="E1481" s="37"/>
    </row>
    <row r="1482" spans="1:5" ht="15.75">
      <c r="A1482" s="20"/>
      <c r="B1482" s="7"/>
      <c r="C1482" s="7"/>
      <c r="D1482" s="7"/>
      <c r="E1482" s="37"/>
    </row>
    <row r="1483" spans="1:5" ht="15.75">
      <c r="A1483" s="20"/>
      <c r="B1483" s="7"/>
      <c r="C1483" s="7"/>
      <c r="D1483" s="7"/>
      <c r="E1483" s="37"/>
    </row>
    <row r="1484" spans="1:5" ht="15.75">
      <c r="A1484" s="20"/>
      <c r="B1484" s="7"/>
      <c r="C1484" s="7"/>
      <c r="D1484" s="7"/>
      <c r="E1484" s="37"/>
    </row>
    <row r="1485" spans="1:5" ht="15.75">
      <c r="A1485" s="20"/>
      <c r="B1485" s="7"/>
      <c r="C1485" s="7"/>
      <c r="D1485" s="7"/>
      <c r="E1485" s="37"/>
    </row>
    <row r="1486" spans="1:5" ht="15.75">
      <c r="A1486" s="20"/>
      <c r="B1486" s="7"/>
      <c r="C1486" s="7"/>
      <c r="D1486" s="7"/>
      <c r="E1486" s="37"/>
    </row>
    <row r="1487" spans="1:5" ht="15.75">
      <c r="A1487" s="20"/>
      <c r="B1487" s="7"/>
      <c r="C1487" s="7"/>
      <c r="D1487" s="7"/>
      <c r="E1487" s="37"/>
    </row>
    <row r="1488" spans="1:5" ht="15.75">
      <c r="A1488" s="20"/>
      <c r="B1488" s="7"/>
      <c r="C1488" s="7"/>
      <c r="D1488" s="7"/>
      <c r="E1488" s="37"/>
    </row>
    <row r="1489" spans="1:5" ht="15.75">
      <c r="A1489" s="20"/>
      <c r="B1489" s="7"/>
      <c r="C1489" s="7"/>
      <c r="D1489" s="7"/>
      <c r="E1489" s="37"/>
    </row>
    <row r="1490" spans="1:5" ht="15.75">
      <c r="A1490" s="20"/>
      <c r="B1490" s="7"/>
      <c r="C1490" s="7"/>
      <c r="D1490" s="7"/>
      <c r="E1490" s="37"/>
    </row>
    <row r="1491" spans="1:5" ht="15.75">
      <c r="A1491" s="20"/>
      <c r="B1491" s="7"/>
      <c r="C1491" s="7"/>
      <c r="D1491" s="7"/>
      <c r="E1491" s="37"/>
    </row>
    <row r="1492" spans="1:5" ht="15.75">
      <c r="A1492" s="20"/>
      <c r="B1492" s="7"/>
      <c r="C1492" s="7"/>
      <c r="D1492" s="7"/>
      <c r="E1492" s="37"/>
    </row>
    <row r="1493" spans="1:5" ht="15.75">
      <c r="A1493" s="20"/>
      <c r="B1493" s="7"/>
      <c r="C1493" s="7"/>
      <c r="D1493" s="7"/>
      <c r="E1493" s="37"/>
    </row>
    <row r="1494" spans="1:5" ht="15.75">
      <c r="A1494" s="20"/>
      <c r="B1494" s="7"/>
      <c r="C1494" s="7"/>
      <c r="D1494" s="7"/>
      <c r="E1494" s="37"/>
    </row>
    <row r="1495" spans="1:5" ht="15.75">
      <c r="A1495" s="20"/>
      <c r="B1495" s="7"/>
      <c r="C1495" s="7"/>
      <c r="D1495" s="7"/>
      <c r="E1495" s="37"/>
    </row>
    <row r="1496" spans="1:5" ht="15.75">
      <c r="A1496" s="20"/>
      <c r="B1496" s="7"/>
      <c r="C1496" s="7"/>
      <c r="D1496" s="7"/>
      <c r="E1496" s="37"/>
    </row>
    <row r="1497" spans="1:5" ht="15.75">
      <c r="A1497" s="20"/>
      <c r="B1497" s="7"/>
      <c r="C1497" s="7"/>
      <c r="D1497" s="7"/>
      <c r="E1497" s="37"/>
    </row>
    <row r="1498" spans="1:5" ht="15.75">
      <c r="A1498" s="20"/>
      <c r="B1498" s="7"/>
      <c r="C1498" s="7"/>
      <c r="D1498" s="7"/>
      <c r="E1498" s="37"/>
    </row>
    <row r="1499" spans="1:5" ht="15.75">
      <c r="A1499" s="20"/>
      <c r="B1499" s="7"/>
      <c r="C1499" s="7"/>
      <c r="D1499" s="7"/>
      <c r="E1499" s="37"/>
    </row>
    <row r="1500" spans="1:5" ht="15.75">
      <c r="A1500" s="20"/>
      <c r="B1500" s="7"/>
      <c r="C1500" s="7"/>
      <c r="D1500" s="7"/>
      <c r="E1500" s="37"/>
    </row>
    <row r="1501" spans="1:5" ht="15.75">
      <c r="A1501" s="20"/>
      <c r="B1501" s="7"/>
      <c r="C1501" s="7"/>
      <c r="D1501" s="7"/>
      <c r="E1501" s="37"/>
    </row>
    <row r="1502" spans="1:5" ht="15.75">
      <c r="A1502" s="20"/>
      <c r="B1502" s="7"/>
      <c r="C1502" s="7"/>
      <c r="D1502" s="7"/>
      <c r="E1502" s="37"/>
    </row>
    <row r="1503" spans="1:5" ht="15.75">
      <c r="A1503" s="20"/>
      <c r="B1503" s="7"/>
      <c r="C1503" s="7"/>
      <c r="D1503" s="7"/>
      <c r="E1503" s="37"/>
    </row>
    <row r="1504" spans="1:5" ht="15.75">
      <c r="A1504" s="20"/>
      <c r="B1504" s="7"/>
      <c r="C1504" s="7"/>
      <c r="D1504" s="7"/>
      <c r="E1504" s="37"/>
    </row>
    <row r="1505" spans="1:5" ht="15.75">
      <c r="A1505" s="20"/>
      <c r="B1505" s="7"/>
      <c r="C1505" s="7"/>
      <c r="D1505" s="7"/>
      <c r="E1505" s="37"/>
    </row>
    <row r="1506" spans="1:5" ht="15.75">
      <c r="A1506" s="20"/>
      <c r="B1506" s="7"/>
      <c r="C1506" s="7"/>
      <c r="D1506" s="7"/>
      <c r="E1506" s="37"/>
    </row>
    <row r="1507" spans="1:5" ht="15.75">
      <c r="A1507" s="20"/>
      <c r="B1507" s="7"/>
      <c r="C1507" s="7"/>
      <c r="D1507" s="7"/>
      <c r="E1507" s="37"/>
    </row>
    <row r="1508" spans="1:5" ht="15.75">
      <c r="A1508" s="20"/>
      <c r="B1508" s="7"/>
      <c r="C1508" s="7"/>
      <c r="D1508" s="7"/>
      <c r="E1508" s="37"/>
    </row>
    <row r="1509" spans="1:5" ht="15.75">
      <c r="A1509" s="20"/>
      <c r="B1509" s="7"/>
      <c r="C1509" s="7"/>
      <c r="D1509" s="7"/>
      <c r="E1509" s="37"/>
    </row>
    <row r="1510" spans="1:5" ht="15.75">
      <c r="A1510" s="20"/>
      <c r="B1510" s="7"/>
      <c r="C1510" s="7"/>
      <c r="D1510" s="7"/>
      <c r="E1510" s="37"/>
    </row>
    <row r="1511" spans="1:5" ht="15.75">
      <c r="A1511" s="20"/>
      <c r="B1511" s="7"/>
      <c r="C1511" s="7"/>
      <c r="D1511" s="7"/>
      <c r="E1511" s="37"/>
    </row>
    <row r="1512" spans="1:5" ht="15.75">
      <c r="A1512" s="20"/>
      <c r="B1512" s="7"/>
      <c r="C1512" s="7"/>
      <c r="D1512" s="7"/>
      <c r="E1512" s="37"/>
    </row>
    <row r="1513" spans="1:5" ht="15.75">
      <c r="A1513" s="20"/>
      <c r="B1513" s="7"/>
      <c r="C1513" s="7"/>
      <c r="D1513" s="7"/>
      <c r="E1513" s="37"/>
    </row>
    <row r="1514" spans="1:5" ht="15.75">
      <c r="A1514" s="20"/>
      <c r="B1514" s="7"/>
      <c r="C1514" s="7"/>
      <c r="D1514" s="7"/>
      <c r="E1514" s="37"/>
    </row>
    <row r="1515" spans="1:5" ht="15.75">
      <c r="A1515" s="20"/>
      <c r="B1515" s="7"/>
      <c r="C1515" s="7"/>
      <c r="D1515" s="7"/>
      <c r="E1515" s="37"/>
    </row>
    <row r="1516" spans="1:5" ht="15.75">
      <c r="A1516" s="20"/>
      <c r="B1516" s="7"/>
      <c r="C1516" s="7"/>
      <c r="D1516" s="7"/>
      <c r="E1516" s="37"/>
    </row>
    <row r="1517" spans="1:5" ht="15.75">
      <c r="A1517" s="20"/>
      <c r="B1517" s="7"/>
      <c r="C1517" s="7"/>
      <c r="D1517" s="7"/>
      <c r="E1517" s="37"/>
    </row>
    <row r="1518" spans="1:5" ht="15.75">
      <c r="A1518" s="20"/>
      <c r="B1518" s="7"/>
      <c r="C1518" s="7"/>
      <c r="D1518" s="7"/>
      <c r="E1518" s="37"/>
    </row>
    <row r="1519" spans="1:5" ht="15.75">
      <c r="A1519" s="20"/>
      <c r="B1519" s="7"/>
      <c r="C1519" s="7"/>
      <c r="D1519" s="7"/>
      <c r="E1519" s="37"/>
    </row>
    <row r="1520" spans="1:5" ht="15.75">
      <c r="A1520" s="20"/>
      <c r="B1520" s="7"/>
      <c r="C1520" s="7"/>
      <c r="D1520" s="7"/>
      <c r="E1520" s="37"/>
    </row>
    <row r="1521" spans="1:5" ht="15.75">
      <c r="A1521" s="20"/>
      <c r="B1521" s="7"/>
      <c r="C1521" s="7"/>
      <c r="D1521" s="7"/>
      <c r="E1521" s="37"/>
    </row>
    <row r="1522" spans="1:5" ht="15.75">
      <c r="A1522" s="20"/>
      <c r="B1522" s="7"/>
      <c r="C1522" s="7"/>
      <c r="D1522" s="7"/>
      <c r="E1522" s="37"/>
    </row>
    <row r="1523" spans="1:5" ht="15.75">
      <c r="A1523" s="20"/>
      <c r="B1523" s="7"/>
      <c r="C1523" s="7"/>
      <c r="D1523" s="7"/>
      <c r="E1523" s="37"/>
    </row>
    <row r="1524" spans="1:5" ht="15.75">
      <c r="A1524" s="20"/>
      <c r="B1524" s="7"/>
      <c r="C1524" s="7"/>
      <c r="D1524" s="7"/>
      <c r="E1524" s="37"/>
    </row>
    <row r="1525" spans="1:5" ht="15.75">
      <c r="A1525" s="20"/>
      <c r="B1525" s="7"/>
      <c r="C1525" s="7"/>
      <c r="D1525" s="7"/>
      <c r="E1525" s="37"/>
    </row>
    <row r="1526" spans="1:5" ht="15.75">
      <c r="A1526" s="20"/>
      <c r="B1526" s="7"/>
      <c r="C1526" s="7"/>
      <c r="D1526" s="7"/>
      <c r="E1526" s="37"/>
    </row>
    <row r="1527" spans="1:5" ht="15.75">
      <c r="A1527" s="20"/>
      <c r="B1527" s="7"/>
      <c r="C1527" s="7"/>
      <c r="D1527" s="7"/>
      <c r="E1527" s="37"/>
    </row>
    <row r="1528" spans="1:5" ht="15.75">
      <c r="A1528" s="20"/>
      <c r="B1528" s="7"/>
      <c r="C1528" s="7"/>
      <c r="D1528" s="7"/>
      <c r="E1528" s="37"/>
    </row>
    <row r="1529" spans="1:5" ht="15.75">
      <c r="A1529" s="20"/>
      <c r="B1529" s="7"/>
      <c r="C1529" s="7"/>
      <c r="D1529" s="7"/>
      <c r="E1529" s="37"/>
    </row>
    <row r="1530" spans="1:5" ht="15.75">
      <c r="A1530" s="20"/>
      <c r="B1530" s="7"/>
      <c r="C1530" s="7"/>
      <c r="D1530" s="7"/>
      <c r="E1530" s="37"/>
    </row>
    <row r="1531" spans="1:5" ht="15.75">
      <c r="A1531" s="20"/>
      <c r="B1531" s="7"/>
      <c r="C1531" s="7"/>
      <c r="D1531" s="7"/>
      <c r="E1531" s="37"/>
    </row>
    <row r="1532" spans="1:5" ht="15.75">
      <c r="A1532" s="20"/>
      <c r="B1532" s="7"/>
      <c r="C1532" s="7"/>
      <c r="D1532" s="7"/>
      <c r="E1532" s="37"/>
    </row>
    <row r="1533" spans="1:5" ht="15.75">
      <c r="A1533" s="20"/>
      <c r="B1533" s="7"/>
      <c r="C1533" s="7"/>
      <c r="D1533" s="7"/>
      <c r="E1533" s="37"/>
    </row>
    <row r="1534" spans="1:5" ht="15.75">
      <c r="A1534" s="20"/>
      <c r="B1534" s="7"/>
      <c r="C1534" s="7"/>
      <c r="D1534" s="7"/>
      <c r="E1534" s="37"/>
    </row>
    <row r="1535" spans="1:5" ht="15.75">
      <c r="A1535" s="20"/>
      <c r="B1535" s="7"/>
      <c r="C1535" s="7"/>
      <c r="D1535" s="7"/>
      <c r="E1535" s="37"/>
    </row>
    <row r="1536" spans="1:5" ht="15.75">
      <c r="A1536" s="25"/>
      <c r="B1536" s="24"/>
      <c r="C1536" s="24"/>
      <c r="D1536" s="24"/>
      <c r="E1536" s="40"/>
    </row>
    <row r="1537" spans="1:5" ht="15.75">
      <c r="A1537" s="20"/>
      <c r="B1537" s="7"/>
      <c r="C1537" s="7"/>
      <c r="D1537" s="7"/>
      <c r="E1537" s="37"/>
    </row>
    <row r="1538" spans="1:5" ht="15.75">
      <c r="A1538" s="20"/>
      <c r="B1538" s="7"/>
      <c r="C1538" s="7"/>
      <c r="D1538" s="7"/>
      <c r="E1538" s="37"/>
    </row>
    <row r="1539" spans="1:5" ht="15.75">
      <c r="A1539" s="20"/>
      <c r="B1539" s="7"/>
      <c r="C1539" s="7"/>
      <c r="D1539" s="7"/>
      <c r="E1539" s="37"/>
    </row>
    <row r="1540" spans="1:5" ht="15.75">
      <c r="A1540" s="20"/>
      <c r="B1540" s="7"/>
      <c r="C1540" s="7"/>
      <c r="D1540" s="7"/>
      <c r="E1540" s="37"/>
    </row>
    <row r="1541" spans="1:5" ht="15.75">
      <c r="A1541" s="22"/>
      <c r="B1541" s="21"/>
      <c r="C1541" s="21"/>
      <c r="D1541" s="21"/>
      <c r="E1541" s="38"/>
    </row>
    <row r="1542" spans="1:5" ht="15.75">
      <c r="A1542" s="20"/>
      <c r="B1542" s="7"/>
      <c r="C1542" s="7"/>
      <c r="D1542" s="7"/>
      <c r="E1542" s="37"/>
    </row>
    <row r="1543" spans="1:5" ht="15.75">
      <c r="A1543" s="20"/>
      <c r="B1543" s="7"/>
      <c r="C1543" s="7"/>
      <c r="D1543" s="7"/>
      <c r="E1543" s="37"/>
    </row>
    <row r="1544" spans="1:5" ht="15.75">
      <c r="A1544" s="20"/>
      <c r="B1544" s="7"/>
      <c r="C1544" s="7"/>
      <c r="D1544" s="7"/>
      <c r="E1544" s="37"/>
    </row>
    <row r="1545" spans="1:5" ht="15.75">
      <c r="A1545" s="20"/>
      <c r="B1545" s="7"/>
      <c r="C1545" s="7"/>
      <c r="D1545" s="7"/>
      <c r="E1545" s="37"/>
    </row>
    <row r="1546" spans="1:5" ht="15.75">
      <c r="A1546" s="20"/>
      <c r="B1546" s="7"/>
      <c r="C1546" s="7"/>
      <c r="D1546" s="7"/>
      <c r="E1546" s="37"/>
    </row>
    <row r="1547" spans="1:5" ht="15.75">
      <c r="A1547" s="20"/>
      <c r="B1547" s="7"/>
      <c r="C1547" s="7"/>
      <c r="D1547" s="7"/>
      <c r="E1547" s="37"/>
    </row>
    <row r="1548" spans="1:5" ht="15.75">
      <c r="A1548" s="20"/>
      <c r="B1548" s="7"/>
      <c r="C1548" s="7"/>
      <c r="D1548" s="7"/>
      <c r="E1548" s="37"/>
    </row>
    <row r="1549" spans="1:5" ht="15.75">
      <c r="A1549" s="20"/>
      <c r="B1549" s="7"/>
      <c r="C1549" s="7"/>
      <c r="D1549" s="7"/>
      <c r="E1549" s="37"/>
    </row>
    <row r="1550" spans="1:5" ht="15.75">
      <c r="A1550" s="20"/>
      <c r="B1550" s="7"/>
      <c r="C1550" s="7"/>
      <c r="D1550" s="7"/>
      <c r="E1550" s="37"/>
    </row>
    <row r="1551" spans="1:5" ht="15.75">
      <c r="A1551" s="20"/>
      <c r="B1551" s="7"/>
      <c r="C1551" s="7"/>
      <c r="D1551" s="7"/>
      <c r="E1551" s="37"/>
    </row>
    <row r="1552" spans="1:5" ht="15.75">
      <c r="A1552" s="20"/>
      <c r="B1552" s="7"/>
      <c r="C1552" s="7"/>
      <c r="D1552" s="7"/>
      <c r="E1552" s="37"/>
    </row>
    <row r="1553" spans="1:5" ht="15.75">
      <c r="A1553" s="22"/>
      <c r="B1553" s="21"/>
      <c r="C1553" s="21"/>
      <c r="D1553" s="24"/>
      <c r="E1553" s="38"/>
    </row>
    <row r="1554" spans="1:5" ht="15.75">
      <c r="A1554" s="22"/>
      <c r="B1554" s="21"/>
      <c r="C1554" s="21"/>
      <c r="D1554" s="24"/>
      <c r="E1554" s="38"/>
    </row>
    <row r="1555" spans="1:5" ht="15.75">
      <c r="A1555" s="20"/>
      <c r="B1555" s="7"/>
      <c r="C1555" s="7"/>
      <c r="D1555" s="7"/>
      <c r="E1555" s="37"/>
    </row>
    <row r="1556" spans="1:5" ht="15.75">
      <c r="A1556" s="20"/>
      <c r="B1556" s="7"/>
      <c r="C1556" s="7"/>
      <c r="D1556" s="7"/>
      <c r="E1556" s="37"/>
    </row>
    <row r="1557" spans="1:5" ht="15.75">
      <c r="A1557" s="20"/>
      <c r="B1557" s="7"/>
      <c r="C1557" s="7"/>
      <c r="D1557" s="7"/>
      <c r="E1557" s="37"/>
    </row>
    <row r="1558" spans="1:5" ht="15.75">
      <c r="A1558" s="20"/>
      <c r="B1558" s="7"/>
      <c r="C1558" s="7"/>
      <c r="D1558" s="7"/>
      <c r="E1558" s="37"/>
    </row>
    <row r="1559" spans="1:5" ht="15.75">
      <c r="A1559" s="20"/>
      <c r="B1559" s="7"/>
      <c r="C1559" s="7"/>
      <c r="D1559" s="7"/>
      <c r="E1559" s="37"/>
    </row>
    <row r="1560" spans="1:5" ht="15.75">
      <c r="A1560" s="20"/>
      <c r="B1560" s="7"/>
      <c r="C1560" s="7"/>
      <c r="D1560" s="7"/>
      <c r="E1560" s="37"/>
    </row>
    <row r="1561" spans="1:5" ht="15.75">
      <c r="A1561" s="20"/>
      <c r="B1561" s="7"/>
      <c r="C1561" s="7"/>
      <c r="D1561" s="7"/>
      <c r="E1561" s="37"/>
    </row>
    <row r="1562" spans="1:5" ht="15.75">
      <c r="A1562" s="20"/>
      <c r="B1562" s="7"/>
      <c r="C1562" s="7"/>
      <c r="D1562" s="7"/>
      <c r="E1562" s="37"/>
    </row>
    <row r="1563" spans="1:5" ht="15.75">
      <c r="A1563" s="20"/>
      <c r="B1563" s="7"/>
      <c r="C1563" s="7"/>
      <c r="D1563" s="7"/>
      <c r="E1563" s="37"/>
    </row>
    <row r="1564" spans="1:5" ht="15.75">
      <c r="A1564" s="20"/>
      <c r="B1564" s="7"/>
      <c r="C1564" s="7"/>
      <c r="D1564" s="7"/>
      <c r="E1564" s="37"/>
    </row>
    <row r="1565" spans="1:5" ht="15.75">
      <c r="A1565" s="20"/>
      <c r="B1565" s="7"/>
      <c r="C1565" s="7"/>
      <c r="D1565" s="7"/>
      <c r="E1565" s="37"/>
    </row>
    <row r="1566" spans="1:5" ht="15.75">
      <c r="A1566" s="20"/>
      <c r="B1566" s="7"/>
      <c r="C1566" s="7"/>
      <c r="D1566" s="7"/>
      <c r="E1566" s="37"/>
    </row>
    <row r="1567" spans="1:5" ht="15.75">
      <c r="A1567" s="20"/>
      <c r="B1567" s="7"/>
      <c r="C1567" s="7"/>
      <c r="D1567" s="7"/>
      <c r="E1567" s="37"/>
    </row>
    <row r="1568" spans="1:5" ht="15.75">
      <c r="A1568" s="20"/>
      <c r="B1568" s="7"/>
      <c r="C1568" s="7"/>
      <c r="D1568" s="7"/>
      <c r="E1568" s="37"/>
    </row>
    <row r="1569" spans="1:5" ht="15.75">
      <c r="A1569" s="20"/>
      <c r="B1569" s="7"/>
      <c r="C1569" s="7"/>
      <c r="D1569" s="7"/>
      <c r="E1569" s="37"/>
    </row>
    <row r="1570" spans="1:5" ht="15.75">
      <c r="A1570" s="20"/>
      <c r="B1570" s="7"/>
      <c r="C1570" s="7"/>
      <c r="D1570" s="7"/>
      <c r="E1570" s="37"/>
    </row>
    <row r="1571" spans="1:5" ht="15.75">
      <c r="A1571" s="20"/>
      <c r="B1571" s="7"/>
      <c r="C1571" s="7"/>
      <c r="D1571" s="7"/>
      <c r="E1571" s="37"/>
    </row>
    <row r="1572" spans="1:5" ht="15.75">
      <c r="A1572" s="20"/>
      <c r="B1572" s="7"/>
      <c r="C1572" s="7"/>
      <c r="D1572" s="7"/>
      <c r="E1572" s="37"/>
    </row>
    <row r="1573" spans="1:5" ht="15.75">
      <c r="A1573" s="20"/>
      <c r="B1573" s="7"/>
      <c r="C1573" s="7"/>
      <c r="D1573" s="7"/>
      <c r="E1573" s="37"/>
    </row>
    <row r="1574" spans="1:5" ht="15.75">
      <c r="A1574" s="20"/>
      <c r="B1574" s="7"/>
      <c r="C1574" s="7"/>
      <c r="D1574" s="7"/>
      <c r="E1574" s="37"/>
    </row>
    <row r="1575" spans="1:5" ht="15.75">
      <c r="A1575" s="20"/>
      <c r="B1575" s="7"/>
      <c r="C1575" s="7"/>
      <c r="D1575" s="7"/>
      <c r="E1575" s="37"/>
    </row>
    <row r="1576" spans="1:5" ht="15.75">
      <c r="A1576" s="20"/>
      <c r="B1576" s="7"/>
      <c r="C1576" s="7"/>
      <c r="D1576" s="7"/>
      <c r="E1576" s="37"/>
    </row>
    <row r="1577" spans="1:5" ht="15.75">
      <c r="A1577" s="20"/>
      <c r="B1577" s="7"/>
      <c r="C1577" s="7"/>
      <c r="D1577" s="7"/>
      <c r="E1577" s="37"/>
    </row>
    <row r="1578" spans="1:5" ht="15.75">
      <c r="A1578" s="20"/>
      <c r="B1578" s="7"/>
      <c r="C1578" s="7"/>
      <c r="D1578" s="7"/>
      <c r="E1578" s="37"/>
    </row>
    <row r="1579" spans="1:5" ht="15.75">
      <c r="A1579" s="20"/>
      <c r="B1579" s="7"/>
      <c r="C1579" s="7"/>
      <c r="D1579" s="7"/>
      <c r="E1579" s="37"/>
    </row>
    <row r="1580" spans="1:5" ht="15.75">
      <c r="A1580" s="20"/>
      <c r="B1580" s="7"/>
      <c r="C1580" s="7"/>
      <c r="D1580" s="7"/>
      <c r="E1580" s="37"/>
    </row>
    <row r="1581" spans="1:5" ht="15.75">
      <c r="A1581" s="20"/>
      <c r="B1581" s="7"/>
      <c r="C1581" s="7"/>
      <c r="D1581" s="7"/>
      <c r="E1581" s="37"/>
    </row>
    <row r="1582" spans="1:5" ht="15.75">
      <c r="A1582" s="22"/>
      <c r="B1582" s="21"/>
      <c r="C1582" s="21"/>
      <c r="D1582" s="21"/>
      <c r="E1582" s="38"/>
    </row>
    <row r="1583" spans="1:5" ht="15.75">
      <c r="A1583" s="20"/>
      <c r="B1583" s="7"/>
      <c r="C1583" s="7"/>
      <c r="D1583" s="7"/>
      <c r="E1583" s="37"/>
    </row>
    <row r="1584" spans="1:5" ht="15.75">
      <c r="A1584" s="20"/>
      <c r="B1584" s="7"/>
      <c r="C1584" s="7"/>
      <c r="D1584" s="7"/>
      <c r="E1584" s="37"/>
    </row>
    <row r="1585" spans="1:5" ht="15.75">
      <c r="A1585" s="20"/>
      <c r="B1585" s="7"/>
      <c r="C1585" s="7"/>
      <c r="D1585" s="7"/>
      <c r="E1585" s="37"/>
    </row>
    <row r="1586" spans="1:5" ht="15.75">
      <c r="A1586" s="20"/>
      <c r="B1586" s="7"/>
      <c r="C1586" s="7"/>
      <c r="D1586" s="7"/>
      <c r="E1586" s="37"/>
    </row>
    <row r="1587" spans="1:5" ht="15.75">
      <c r="A1587" s="20"/>
      <c r="B1587" s="7"/>
      <c r="C1587" s="7"/>
      <c r="D1587" s="7"/>
      <c r="E1587" s="37"/>
    </row>
    <row r="1588" spans="1:5" ht="15.75">
      <c r="A1588" s="20"/>
      <c r="B1588" s="7"/>
      <c r="C1588" s="7"/>
      <c r="D1588" s="7"/>
      <c r="E1588" s="37"/>
    </row>
    <row r="1589" spans="1:5" ht="15.75">
      <c r="A1589" s="20"/>
      <c r="B1589" s="7"/>
      <c r="C1589" s="7"/>
      <c r="D1589" s="7"/>
      <c r="E1589" s="37"/>
    </row>
    <row r="1590" spans="1:5" ht="15.75">
      <c r="A1590" s="20"/>
      <c r="B1590" s="7"/>
      <c r="C1590" s="7"/>
      <c r="D1590" s="7"/>
      <c r="E1590" s="37"/>
    </row>
    <row r="1591" spans="1:5" ht="15.75">
      <c r="A1591" s="20"/>
      <c r="B1591" s="7"/>
      <c r="C1591" s="7"/>
      <c r="D1591" s="123"/>
      <c r="E1591" s="37"/>
    </row>
    <row r="1592" spans="1:5" ht="15.75">
      <c r="A1592" s="20"/>
      <c r="B1592" s="7"/>
      <c r="C1592" s="7"/>
      <c r="D1592" s="123"/>
      <c r="E1592" s="37"/>
    </row>
    <row r="1593" spans="1:5" ht="15.75">
      <c r="A1593" s="20"/>
      <c r="B1593" s="7"/>
      <c r="C1593" s="7"/>
      <c r="D1593" s="7"/>
      <c r="E1593" s="37"/>
    </row>
    <row r="1594" spans="1:5" ht="15.75">
      <c r="A1594" s="20"/>
      <c r="B1594" s="7"/>
      <c r="C1594" s="7"/>
      <c r="D1594" s="123"/>
      <c r="E1594" s="37"/>
    </row>
    <row r="1595" spans="1:5" ht="15.75">
      <c r="A1595" s="20"/>
      <c r="B1595" s="7"/>
      <c r="C1595" s="7"/>
      <c r="D1595" s="7"/>
      <c r="E1595" s="37"/>
    </row>
    <row r="1596" spans="1:5" ht="15.75">
      <c r="A1596" s="20"/>
      <c r="B1596" s="7"/>
      <c r="C1596" s="7"/>
      <c r="D1596" s="7"/>
      <c r="E1596" s="37"/>
    </row>
    <row r="1597" spans="1:5" ht="15.75">
      <c r="A1597" s="20"/>
      <c r="B1597" s="7"/>
      <c r="C1597" s="7"/>
      <c r="D1597" s="7"/>
      <c r="E1597" s="37"/>
    </row>
    <row r="1598" spans="1:5" ht="15.75">
      <c r="A1598" s="20"/>
      <c r="B1598" s="7"/>
      <c r="C1598" s="7"/>
      <c r="D1598" s="7"/>
      <c r="E1598" s="37"/>
    </row>
    <row r="1599" spans="1:5" ht="15.75">
      <c r="A1599" s="22"/>
      <c r="B1599" s="24"/>
      <c r="C1599" s="21"/>
      <c r="D1599" s="24"/>
      <c r="E1599" s="40"/>
    </row>
    <row r="1600" spans="1:5" ht="15.75">
      <c r="A1600" s="20"/>
      <c r="B1600" s="7"/>
      <c r="C1600" s="7"/>
      <c r="D1600" s="7"/>
      <c r="E1600" s="37"/>
    </row>
    <row r="1601" spans="1:5" ht="15.75">
      <c r="A1601" s="20"/>
      <c r="B1601" s="7"/>
      <c r="C1601" s="7"/>
      <c r="D1601" s="7"/>
      <c r="E1601" s="37"/>
    </row>
    <row r="1602" spans="1:5" ht="15.75">
      <c r="A1602" s="20"/>
      <c r="B1602" s="7"/>
      <c r="C1602" s="7"/>
      <c r="D1602" s="7"/>
      <c r="E1602" s="37"/>
    </row>
    <row r="1603" spans="1:5" ht="15.75">
      <c r="A1603" s="20"/>
      <c r="B1603" s="7"/>
      <c r="C1603" s="7"/>
      <c r="D1603" s="7"/>
      <c r="E1603" s="37"/>
    </row>
    <row r="1604" spans="1:5" ht="15.75">
      <c r="A1604" s="20"/>
      <c r="B1604" s="7"/>
      <c r="C1604" s="7"/>
      <c r="D1604" s="7"/>
      <c r="E1604" s="37"/>
    </row>
    <row r="1605" spans="1:5" ht="15.75">
      <c r="A1605" s="20"/>
      <c r="B1605" s="7"/>
      <c r="C1605" s="7"/>
      <c r="D1605" s="7"/>
      <c r="E1605" s="37"/>
    </row>
    <row r="1606" spans="1:5" ht="15.75">
      <c r="A1606" s="26"/>
      <c r="B1606" s="7"/>
      <c r="C1606" s="7"/>
      <c r="D1606" s="7"/>
      <c r="E1606" s="37"/>
    </row>
    <row r="1607" spans="1:5" ht="15.75">
      <c r="A1607" s="20"/>
      <c r="B1607" s="7"/>
      <c r="C1607" s="7"/>
      <c r="D1607" s="7"/>
      <c r="E1607" s="37"/>
    </row>
    <row r="1608" spans="1:5" ht="15.75">
      <c r="A1608" s="20"/>
      <c r="B1608" s="7"/>
      <c r="C1608" s="7"/>
      <c r="D1608" s="7"/>
      <c r="E1608" s="37"/>
    </row>
    <row r="1609" spans="1:5" ht="15.75">
      <c r="A1609" s="20"/>
      <c r="B1609" s="7"/>
      <c r="C1609" s="7"/>
      <c r="D1609" s="7"/>
      <c r="E1609" s="37"/>
    </row>
    <row r="1610" spans="1:5" ht="15.75">
      <c r="A1610" s="20"/>
      <c r="B1610" s="7"/>
      <c r="C1610" s="7"/>
      <c r="D1610" s="7"/>
      <c r="E1610" s="37"/>
    </row>
    <row r="1611" spans="1:5" ht="15.75">
      <c r="A1611" s="20"/>
      <c r="B1611" s="7"/>
      <c r="C1611" s="7"/>
      <c r="D1611" s="7"/>
      <c r="E1611" s="37"/>
    </row>
    <row r="1612" spans="1:5" ht="15.75">
      <c r="A1612" s="20"/>
      <c r="B1612" s="7"/>
      <c r="C1612" s="7"/>
      <c r="D1612" s="7"/>
      <c r="E1612" s="37"/>
    </row>
    <row r="1613" spans="1:5" ht="15.75">
      <c r="A1613" s="20"/>
      <c r="B1613" s="7"/>
      <c r="C1613" s="7"/>
      <c r="D1613" s="7"/>
      <c r="E1613" s="37"/>
    </row>
    <row r="1614" spans="1:5" ht="15.75">
      <c r="A1614" s="20"/>
      <c r="B1614" s="7"/>
      <c r="C1614" s="7"/>
      <c r="D1614" s="7"/>
      <c r="E1614" s="37"/>
    </row>
    <row r="1615" spans="1:5" ht="15.75">
      <c r="A1615" s="20"/>
      <c r="B1615" s="7"/>
      <c r="C1615" s="7"/>
      <c r="D1615" s="7"/>
      <c r="E1615" s="37"/>
    </row>
    <row r="1616" spans="1:5" ht="15.75">
      <c r="A1616" s="20"/>
      <c r="B1616" s="7"/>
      <c r="C1616" s="7"/>
      <c r="D1616" s="7"/>
      <c r="E1616" s="37"/>
    </row>
    <row r="1617" spans="1:5" ht="15.75">
      <c r="A1617" s="20"/>
      <c r="B1617" s="7"/>
      <c r="C1617" s="7"/>
      <c r="D1617" s="7"/>
      <c r="E1617" s="37"/>
    </row>
    <row r="1618" spans="1:5" ht="15.75">
      <c r="A1618" s="20"/>
      <c r="B1618" s="7"/>
      <c r="C1618" s="7"/>
      <c r="D1618" s="7"/>
      <c r="E1618" s="37"/>
    </row>
    <row r="1619" spans="1:5" ht="15.75">
      <c r="A1619" s="20"/>
      <c r="B1619" s="7"/>
      <c r="C1619" s="7"/>
      <c r="D1619" s="7"/>
      <c r="E1619" s="37"/>
    </row>
    <row r="1620" spans="1:5" ht="15.75">
      <c r="A1620" s="20"/>
      <c r="B1620" s="7"/>
      <c r="C1620" s="7"/>
      <c r="D1620" s="7"/>
      <c r="E1620" s="37"/>
    </row>
    <row r="1621" spans="1:5" ht="15.75">
      <c r="A1621" s="20"/>
      <c r="B1621" s="7"/>
      <c r="C1621" s="7"/>
      <c r="D1621" s="7"/>
      <c r="E1621" s="37"/>
    </row>
    <row r="1622" spans="1:5" ht="15.75">
      <c r="A1622" s="20"/>
      <c r="B1622" s="7"/>
      <c r="C1622" s="7"/>
      <c r="D1622" s="7"/>
      <c r="E1622" s="37"/>
    </row>
    <row r="1623" spans="1:5" ht="15.75">
      <c r="A1623" s="20"/>
      <c r="B1623" s="7"/>
      <c r="C1623" s="7"/>
      <c r="D1623" s="7"/>
      <c r="E1623" s="37"/>
    </row>
    <row r="1624" spans="1:5" ht="15.75">
      <c r="A1624" s="20"/>
      <c r="B1624" s="7"/>
      <c r="C1624" s="7"/>
      <c r="D1624" s="7"/>
      <c r="E1624" s="37"/>
    </row>
    <row r="1625" spans="1:5" ht="15.75">
      <c r="A1625" s="20"/>
      <c r="B1625" s="7"/>
      <c r="C1625" s="7"/>
      <c r="D1625" s="7"/>
      <c r="E1625" s="37"/>
    </row>
    <row r="1626" spans="1:5" ht="15.75">
      <c r="A1626" s="20"/>
      <c r="B1626" s="7"/>
      <c r="C1626" s="7"/>
      <c r="D1626" s="7"/>
      <c r="E1626" s="37"/>
    </row>
    <row r="1627" spans="1:5" ht="15.75">
      <c r="A1627" s="20"/>
      <c r="B1627" s="7"/>
      <c r="C1627" s="7"/>
      <c r="D1627" s="7"/>
      <c r="E1627" s="37"/>
    </row>
    <row r="1628" spans="1:5" ht="15.75">
      <c r="A1628" s="20"/>
      <c r="B1628" s="7"/>
      <c r="C1628" s="7"/>
      <c r="D1628" s="7"/>
      <c r="E1628" s="37"/>
    </row>
    <row r="1629" spans="1:5" ht="15.75">
      <c r="A1629" s="26"/>
      <c r="B1629" s="7"/>
      <c r="C1629" s="7"/>
      <c r="D1629" s="7"/>
      <c r="E1629" s="37"/>
    </row>
    <row r="1630" spans="1:5" ht="15.75">
      <c r="A1630" s="20"/>
      <c r="B1630" s="7"/>
      <c r="C1630" s="7"/>
      <c r="D1630" s="7"/>
      <c r="E1630" s="37"/>
    </row>
    <row r="1631" spans="1:5" ht="15.75">
      <c r="A1631" s="20"/>
      <c r="B1631" s="7"/>
      <c r="C1631" s="7"/>
      <c r="D1631" s="7"/>
      <c r="E1631" s="37"/>
    </row>
    <row r="1632" spans="1:5" ht="15.75">
      <c r="A1632" s="20"/>
      <c r="B1632" s="7"/>
      <c r="C1632" s="7"/>
      <c r="D1632" s="7"/>
      <c r="E1632" s="37"/>
    </row>
    <row r="1633" spans="1:5" ht="15.75">
      <c r="A1633" s="20"/>
      <c r="B1633" s="7"/>
      <c r="C1633" s="7"/>
      <c r="D1633" s="7"/>
      <c r="E1633" s="37"/>
    </row>
    <row r="1634" spans="1:5" ht="15.75">
      <c r="A1634" s="20"/>
      <c r="B1634" s="7"/>
      <c r="C1634" s="7"/>
      <c r="D1634" s="7"/>
      <c r="E1634" s="37"/>
    </row>
    <row r="1635" spans="1:5" ht="15.75">
      <c r="A1635" s="20"/>
      <c r="B1635" s="7"/>
      <c r="C1635" s="7"/>
      <c r="D1635" s="7"/>
      <c r="E1635" s="37"/>
    </row>
    <row r="1636" spans="1:5" ht="15.75">
      <c r="A1636" s="20"/>
      <c r="B1636" s="7"/>
      <c r="C1636" s="7"/>
      <c r="D1636" s="7"/>
      <c r="E1636" s="37"/>
    </row>
    <row r="1637" spans="1:5" ht="15.75">
      <c r="A1637" s="20"/>
      <c r="B1637" s="7"/>
      <c r="C1637" s="7"/>
      <c r="D1637" s="7"/>
      <c r="E1637" s="37"/>
    </row>
    <row r="1638" spans="1:5" ht="15.75">
      <c r="A1638" s="20"/>
      <c r="B1638" s="7"/>
      <c r="C1638" s="7"/>
      <c r="D1638" s="7"/>
      <c r="E1638" s="37"/>
    </row>
    <row r="1639" spans="1:5" ht="15.75">
      <c r="A1639" s="27"/>
      <c r="B1639" s="7"/>
      <c r="C1639" s="7"/>
      <c r="D1639" s="7"/>
      <c r="E1639" s="37"/>
    </row>
    <row r="1640" spans="1:5" ht="15.75">
      <c r="A1640" s="4"/>
      <c r="B1640" s="7"/>
      <c r="C1640" s="7"/>
      <c r="D1640" s="7"/>
      <c r="E1640" s="37"/>
    </row>
    <row r="1641" spans="1:5" ht="15.75">
      <c r="A1641" s="4"/>
      <c r="B1641" s="7"/>
      <c r="C1641" s="7"/>
      <c r="D1641" s="7"/>
      <c r="E1641" s="37"/>
    </row>
    <row r="1642" spans="1:5" ht="15.75">
      <c r="A1642" s="4"/>
      <c r="B1642" s="7"/>
      <c r="C1642" s="7"/>
      <c r="D1642" s="7"/>
      <c r="E1642" s="37"/>
    </row>
    <row r="1643" spans="1:5" ht="15.75">
      <c r="A1643" s="4"/>
      <c r="B1643" s="7"/>
      <c r="C1643" s="7"/>
      <c r="D1643" s="7"/>
      <c r="E1643" s="37"/>
    </row>
    <row r="1644" spans="1:5" ht="15.75">
      <c r="A1644" s="10"/>
      <c r="B1644" s="11"/>
      <c r="C1644" s="12"/>
      <c r="D1644" s="11"/>
      <c r="E1644" s="41"/>
    </row>
    <row r="1645" spans="1:5" ht="15">
      <c r="A1645" s="28"/>
      <c r="B1645" s="29"/>
      <c r="C1645" s="29"/>
      <c r="D1645" s="29"/>
      <c r="E1645" s="42"/>
    </row>
    <row r="1646" spans="1:5" ht="15">
      <c r="A1646" s="28"/>
      <c r="B1646" s="29"/>
      <c r="C1646" s="29"/>
      <c r="D1646" s="29"/>
      <c r="E1646" s="42"/>
    </row>
    <row r="1647" spans="1:5" ht="15">
      <c r="A1647" s="28"/>
      <c r="B1647" s="29"/>
      <c r="C1647" s="29"/>
      <c r="D1647" s="29"/>
      <c r="E1647" s="42"/>
    </row>
    <row r="1648" spans="1:5" ht="15">
      <c r="A1648" s="28"/>
      <c r="B1648" s="29"/>
      <c r="C1648" s="29"/>
      <c r="D1648" s="29"/>
      <c r="E1648" s="42"/>
    </row>
    <row r="1649" spans="1:5" ht="15">
      <c r="A1649" s="28"/>
      <c r="B1649" s="29"/>
      <c r="C1649" s="29"/>
      <c r="D1649" s="29"/>
      <c r="E1649" s="42"/>
    </row>
    <row r="1650" spans="1:5" ht="15">
      <c r="A1650" s="28"/>
      <c r="B1650" s="29"/>
      <c r="C1650" s="29"/>
      <c r="D1650" s="29"/>
      <c r="E1650" s="42"/>
    </row>
    <row r="1651" spans="1:5" ht="15">
      <c r="A1651" s="28"/>
      <c r="B1651" s="29"/>
      <c r="C1651" s="29"/>
      <c r="D1651" s="29"/>
      <c r="E1651" s="42"/>
    </row>
    <row r="1652" spans="1:5" ht="15">
      <c r="A1652" s="28"/>
      <c r="B1652" s="29"/>
      <c r="C1652" s="29"/>
      <c r="D1652" s="29"/>
      <c r="E1652" s="42"/>
    </row>
    <row r="1653" spans="1:5" ht="15">
      <c r="A1653" s="28"/>
      <c r="B1653" s="29"/>
      <c r="C1653" s="29"/>
      <c r="D1653" s="29"/>
      <c r="E1653" s="42"/>
    </row>
    <row r="1654" spans="1:5" ht="15">
      <c r="A1654" s="28"/>
      <c r="B1654" s="29"/>
      <c r="C1654" s="29"/>
      <c r="D1654" s="29"/>
      <c r="E1654" s="42"/>
    </row>
    <row r="1655" spans="1:5" ht="15">
      <c r="A1655" s="28"/>
      <c r="B1655" s="29"/>
      <c r="C1655" s="29"/>
      <c r="D1655" s="29"/>
      <c r="E1655" s="42"/>
    </row>
    <row r="1656" spans="1:5" ht="15">
      <c r="A1656" s="28"/>
      <c r="B1656" s="29"/>
      <c r="C1656" s="29"/>
      <c r="D1656" s="29"/>
      <c r="E1656" s="42"/>
    </row>
    <row r="1657" spans="1:5" ht="15">
      <c r="A1657" s="28"/>
      <c r="B1657" s="29"/>
      <c r="C1657" s="29"/>
      <c r="D1657" s="29"/>
      <c r="E1657" s="42"/>
    </row>
    <row r="1658" spans="1:5" ht="15">
      <c r="A1658" s="28"/>
      <c r="B1658" s="29"/>
      <c r="C1658" s="29"/>
      <c r="D1658" s="29"/>
      <c r="E1658" s="42"/>
    </row>
    <row r="1659" spans="1:5" ht="15">
      <c r="A1659" s="28"/>
      <c r="B1659" s="29"/>
      <c r="C1659" s="29"/>
      <c r="D1659" s="29"/>
      <c r="E1659" s="42"/>
    </row>
    <row r="1660" spans="1:5" ht="15">
      <c r="A1660" s="28"/>
      <c r="B1660" s="29"/>
      <c r="C1660" s="29"/>
      <c r="D1660" s="29"/>
      <c r="E1660" s="42"/>
    </row>
    <row r="1661" spans="1:5" ht="15">
      <c r="A1661" s="28"/>
      <c r="B1661" s="29"/>
      <c r="C1661" s="29"/>
      <c r="D1661" s="29"/>
      <c r="E1661" s="42"/>
    </row>
    <row r="1662" spans="1:5" ht="15">
      <c r="A1662" s="28"/>
      <c r="B1662" s="29"/>
      <c r="C1662" s="29"/>
      <c r="D1662" s="29"/>
      <c r="E1662" s="42"/>
    </row>
    <row r="1663" spans="1:5" ht="15">
      <c r="A1663" s="28"/>
      <c r="B1663" s="29"/>
      <c r="C1663" s="29"/>
      <c r="D1663" s="29"/>
      <c r="E1663" s="42"/>
    </row>
    <row r="1664" spans="1:5" ht="15">
      <c r="A1664" s="28"/>
      <c r="B1664" s="29"/>
      <c r="C1664" s="29"/>
      <c r="D1664" s="29"/>
      <c r="E1664" s="42"/>
    </row>
    <row r="1665" spans="1:5" ht="15">
      <c r="A1665" s="28"/>
      <c r="B1665" s="29"/>
      <c r="C1665" s="29"/>
      <c r="D1665" s="29"/>
      <c r="E1665" s="42"/>
    </row>
    <row r="1666" spans="1:5" ht="15">
      <c r="A1666" s="28"/>
      <c r="B1666" s="29"/>
      <c r="C1666" s="29"/>
      <c r="D1666" s="29"/>
      <c r="E1666" s="42"/>
    </row>
    <row r="1667" spans="1:5" ht="15">
      <c r="A1667" s="28"/>
      <c r="B1667" s="29"/>
      <c r="C1667" s="29"/>
      <c r="D1667" s="29"/>
      <c r="E1667" s="42"/>
    </row>
    <row r="1668" spans="1:5" ht="15">
      <c r="A1668" s="28"/>
      <c r="B1668" s="29"/>
      <c r="C1668" s="29"/>
      <c r="D1668" s="29"/>
      <c r="E1668" s="42"/>
    </row>
    <row r="1669" spans="1:5" ht="15">
      <c r="A1669" s="28"/>
      <c r="B1669" s="29"/>
      <c r="C1669" s="29"/>
      <c r="D1669" s="29"/>
      <c r="E1669" s="42"/>
    </row>
    <row r="1670" spans="1:5" ht="15">
      <c r="A1670" s="28"/>
      <c r="B1670" s="29"/>
      <c r="C1670" s="29"/>
      <c r="D1670" s="29"/>
      <c r="E1670" s="42"/>
    </row>
    <row r="1671" spans="1:5" ht="15">
      <c r="A1671" s="28"/>
      <c r="B1671" s="29"/>
      <c r="C1671" s="29"/>
      <c r="D1671" s="29"/>
      <c r="E1671" s="42"/>
    </row>
    <row r="1672" spans="1:5" ht="15">
      <c r="A1672" s="28"/>
      <c r="B1672" s="29"/>
      <c r="C1672" s="29"/>
      <c r="D1672" s="29"/>
      <c r="E1672" s="42"/>
    </row>
    <row r="1673" spans="1:5" ht="15">
      <c r="A1673" s="28"/>
      <c r="B1673" s="29"/>
      <c r="C1673" s="29"/>
      <c r="D1673" s="29"/>
      <c r="E1673" s="42"/>
    </row>
    <row r="1674" spans="1:5" ht="15">
      <c r="A1674" s="28"/>
      <c r="B1674" s="29"/>
      <c r="C1674" s="29"/>
      <c r="D1674" s="29"/>
      <c r="E1674" s="42"/>
    </row>
    <row r="1675" spans="1:5" ht="15">
      <c r="A1675" s="28"/>
      <c r="B1675" s="29"/>
      <c r="C1675" s="29"/>
      <c r="D1675" s="29"/>
      <c r="E1675" s="42"/>
    </row>
    <row r="1676" spans="1:5" ht="15">
      <c r="A1676" s="28"/>
      <c r="B1676" s="29"/>
      <c r="C1676" s="29"/>
      <c r="D1676" s="29"/>
      <c r="E1676" s="42"/>
    </row>
    <row r="1677" spans="1:5" ht="15">
      <c r="A1677" s="28"/>
      <c r="B1677" s="29"/>
      <c r="C1677" s="29"/>
      <c r="D1677" s="29"/>
      <c r="E1677" s="42"/>
    </row>
    <row r="1678" spans="1:5" ht="15">
      <c r="A1678" s="28"/>
      <c r="B1678" s="29"/>
      <c r="C1678" s="29"/>
      <c r="D1678" s="29"/>
      <c r="E1678" s="42"/>
    </row>
    <row r="1679" spans="1:5" ht="15">
      <c r="A1679" s="28"/>
      <c r="B1679" s="29"/>
      <c r="C1679" s="29"/>
      <c r="D1679" s="29"/>
      <c r="E1679" s="42"/>
    </row>
    <row r="1680" spans="1:5" ht="15">
      <c r="A1680" s="28"/>
      <c r="B1680" s="29"/>
      <c r="C1680" s="29"/>
      <c r="D1680" s="29"/>
      <c r="E1680" s="42"/>
    </row>
    <row r="1681" spans="1:5" ht="15">
      <c r="A1681" s="28"/>
      <c r="B1681" s="29"/>
      <c r="C1681" s="29"/>
      <c r="D1681" s="29"/>
      <c r="E1681" s="42"/>
    </row>
    <row r="1682" spans="1:5" ht="15">
      <c r="A1682" s="28"/>
      <c r="B1682" s="29"/>
      <c r="C1682" s="29"/>
      <c r="D1682" s="29"/>
      <c r="E1682" s="42"/>
    </row>
    <row r="1683" spans="1:5" ht="15">
      <c r="A1683" s="28"/>
      <c r="B1683" s="29"/>
      <c r="C1683" s="29"/>
      <c r="D1683" s="29"/>
      <c r="E1683" s="42"/>
    </row>
    <row r="1684" spans="1:5" ht="15">
      <c r="A1684" s="28"/>
      <c r="B1684" s="29"/>
      <c r="C1684" s="29"/>
      <c r="D1684" s="29"/>
      <c r="E1684" s="42"/>
    </row>
    <row r="1685" spans="1:5" ht="15">
      <c r="A1685" s="28"/>
      <c r="B1685" s="29"/>
      <c r="C1685" s="29"/>
      <c r="D1685" s="29"/>
      <c r="E1685" s="42"/>
    </row>
    <row r="1686" spans="1:5" ht="15">
      <c r="A1686" s="28"/>
      <c r="B1686" s="29"/>
      <c r="C1686" s="29"/>
      <c r="D1686" s="29"/>
      <c r="E1686" s="42"/>
    </row>
    <row r="1687" spans="1:5" ht="15">
      <c r="A1687" s="28"/>
      <c r="B1687" s="29"/>
      <c r="C1687" s="29"/>
      <c r="D1687" s="29"/>
      <c r="E1687" s="42"/>
    </row>
    <row r="1688" spans="1:5" ht="15">
      <c r="A1688" s="28"/>
      <c r="B1688" s="29"/>
      <c r="C1688" s="29"/>
      <c r="D1688" s="29"/>
      <c r="E1688" s="42"/>
    </row>
    <row r="1689" spans="1:5" ht="15">
      <c r="A1689" s="28"/>
      <c r="B1689" s="29"/>
      <c r="C1689" s="29"/>
      <c r="D1689" s="29"/>
      <c r="E1689" s="42"/>
    </row>
    <row r="1690" spans="1:5" ht="15">
      <c r="A1690" s="28"/>
      <c r="B1690" s="29"/>
      <c r="C1690" s="29"/>
      <c r="D1690" s="29"/>
      <c r="E1690" s="42"/>
    </row>
    <row r="1691" spans="1:5" ht="15">
      <c r="A1691" s="28"/>
      <c r="B1691" s="29"/>
      <c r="C1691" s="29"/>
      <c r="D1691" s="29"/>
      <c r="E1691" s="42"/>
    </row>
    <row r="1692" spans="1:5" ht="15">
      <c r="A1692" s="28"/>
      <c r="B1692" s="29"/>
      <c r="C1692" s="29"/>
      <c r="D1692" s="29"/>
      <c r="E1692" s="42"/>
    </row>
    <row r="1693" spans="1:5" ht="15">
      <c r="A1693" s="28"/>
      <c r="B1693" s="29"/>
      <c r="C1693" s="29"/>
      <c r="D1693" s="29"/>
      <c r="E1693" s="42"/>
    </row>
    <row r="1694" spans="1:5" ht="15">
      <c r="A1694" s="28"/>
      <c r="B1694" s="29"/>
      <c r="C1694" s="29"/>
      <c r="D1694" s="29"/>
      <c r="E1694" s="42"/>
    </row>
    <row r="1695" spans="1:5" ht="15">
      <c r="A1695" s="28"/>
      <c r="B1695" s="29"/>
      <c r="C1695" s="29"/>
      <c r="D1695" s="29"/>
      <c r="E1695" s="42"/>
    </row>
    <row r="1696" spans="1:5" ht="15">
      <c r="A1696" s="28"/>
      <c r="B1696" s="29"/>
      <c r="C1696" s="29"/>
      <c r="D1696" s="29"/>
      <c r="E1696" s="42"/>
    </row>
    <row r="1697" spans="1:5" ht="15">
      <c r="A1697" s="28"/>
      <c r="B1697" s="29"/>
      <c r="C1697" s="29"/>
      <c r="D1697" s="29"/>
      <c r="E1697" s="42"/>
    </row>
    <row r="1698" spans="1:5" ht="15">
      <c r="A1698" s="28"/>
      <c r="B1698" s="29"/>
      <c r="C1698" s="29"/>
      <c r="D1698" s="29"/>
      <c r="E1698" s="42"/>
    </row>
    <row r="1699" spans="1:5" ht="15">
      <c r="A1699" s="28"/>
      <c r="B1699" s="29"/>
      <c r="C1699" s="29"/>
      <c r="D1699" s="29"/>
      <c r="E1699" s="42"/>
    </row>
    <row r="1700" spans="1:5" ht="15">
      <c r="A1700" s="28"/>
      <c r="B1700" s="29"/>
      <c r="C1700" s="29"/>
      <c r="D1700" s="29"/>
      <c r="E1700" s="42"/>
    </row>
    <row r="1701" spans="1:5" ht="15">
      <c r="A1701" s="28"/>
      <c r="B1701" s="29"/>
      <c r="C1701" s="29"/>
      <c r="D1701" s="29"/>
      <c r="E1701" s="42"/>
    </row>
    <row r="1702" spans="1:5" ht="15">
      <c r="A1702" s="28"/>
      <c r="B1702" s="29"/>
      <c r="C1702" s="29"/>
      <c r="D1702" s="29"/>
      <c r="E1702" s="42"/>
    </row>
    <row r="1703" spans="1:5" ht="15">
      <c r="A1703" s="28"/>
      <c r="B1703" s="29"/>
      <c r="C1703" s="29"/>
      <c r="D1703" s="29"/>
      <c r="E1703" s="42"/>
    </row>
    <row r="1704" spans="1:5" ht="15">
      <c r="A1704" s="28"/>
      <c r="B1704" s="29"/>
      <c r="C1704" s="29"/>
      <c r="D1704" s="29"/>
      <c r="E1704" s="42"/>
    </row>
    <row r="1705" spans="1:5" ht="15">
      <c r="A1705" s="28"/>
      <c r="B1705" s="29"/>
      <c r="C1705" s="29"/>
      <c r="D1705" s="29"/>
      <c r="E1705" s="42"/>
    </row>
    <row r="1706" spans="1:5" ht="15">
      <c r="A1706" s="28"/>
      <c r="B1706" s="29"/>
      <c r="C1706" s="29"/>
      <c r="D1706" s="29"/>
      <c r="E1706" s="42"/>
    </row>
    <row r="1707" spans="1:5" ht="15">
      <c r="A1707" s="28"/>
      <c r="B1707" s="29"/>
      <c r="C1707" s="29"/>
      <c r="D1707" s="29"/>
      <c r="E1707" s="42"/>
    </row>
    <row r="1708" spans="1:5" ht="15">
      <c r="A1708" s="28"/>
      <c r="B1708" s="29"/>
      <c r="C1708" s="29"/>
      <c r="D1708" s="29"/>
      <c r="E1708" s="42"/>
    </row>
    <row r="1709" spans="1:5" ht="15">
      <c r="A1709" s="28"/>
      <c r="B1709" s="29"/>
      <c r="C1709" s="29"/>
      <c r="D1709" s="29"/>
      <c r="E1709" s="42"/>
    </row>
    <row r="1710" spans="1:5" ht="15">
      <c r="A1710" s="28"/>
      <c r="B1710" s="29"/>
      <c r="C1710" s="29"/>
      <c r="D1710" s="29"/>
      <c r="E1710" s="42"/>
    </row>
    <row r="1711" spans="1:5" ht="15">
      <c r="A1711" s="28"/>
      <c r="B1711" s="29"/>
      <c r="C1711" s="29"/>
      <c r="D1711" s="29"/>
      <c r="E1711" s="42"/>
    </row>
    <row r="1712" spans="1:5" ht="15">
      <c r="A1712" s="28"/>
      <c r="B1712" s="29"/>
      <c r="C1712" s="29"/>
      <c r="D1712" s="29"/>
      <c r="E1712" s="42"/>
    </row>
    <row r="1713" spans="1:5" ht="15">
      <c r="A1713" s="28"/>
      <c r="B1713" s="29"/>
      <c r="C1713" s="29"/>
      <c r="D1713" s="29"/>
      <c r="E1713" s="42"/>
    </row>
    <row r="1714" spans="1:5" ht="15">
      <c r="A1714" s="28"/>
      <c r="B1714" s="29"/>
      <c r="C1714" s="29"/>
      <c r="D1714" s="29"/>
      <c r="E1714" s="42"/>
    </row>
    <row r="1715" spans="1:5" ht="15">
      <c r="A1715" s="28"/>
      <c r="B1715" s="29"/>
      <c r="C1715" s="29"/>
      <c r="D1715" s="29"/>
      <c r="E1715" s="42"/>
    </row>
    <row r="1716" spans="1:5" ht="15">
      <c r="A1716" s="28"/>
      <c r="B1716" s="29"/>
      <c r="C1716" s="29"/>
      <c r="D1716" s="29"/>
      <c r="E1716" s="42"/>
    </row>
    <row r="1717" spans="1:5" ht="15">
      <c r="A1717" s="28"/>
      <c r="B1717" s="29"/>
      <c r="C1717" s="29"/>
      <c r="D1717" s="29"/>
      <c r="E1717" s="42"/>
    </row>
    <row r="1718" spans="1:5" ht="15">
      <c r="A1718" s="28"/>
      <c r="B1718" s="29"/>
      <c r="C1718" s="29"/>
      <c r="D1718" s="29"/>
      <c r="E1718" s="42"/>
    </row>
    <row r="1719" spans="1:5" ht="15">
      <c r="A1719" s="28"/>
      <c r="B1719" s="29"/>
      <c r="C1719" s="29"/>
      <c r="D1719" s="29"/>
      <c r="E1719" s="42"/>
    </row>
    <row r="1720" spans="1:5" ht="15">
      <c r="A1720" s="28"/>
      <c r="B1720" s="29"/>
      <c r="C1720" s="29"/>
      <c r="D1720" s="29"/>
      <c r="E1720" s="42"/>
    </row>
    <row r="1721" spans="1:5" ht="15">
      <c r="A1721" s="28"/>
      <c r="B1721" s="29"/>
      <c r="C1721" s="29"/>
      <c r="D1721" s="29"/>
      <c r="E1721" s="42"/>
    </row>
    <row r="1722" spans="1:5" ht="15">
      <c r="A1722" s="28"/>
      <c r="B1722" s="29"/>
      <c r="C1722" s="29"/>
      <c r="D1722" s="29"/>
      <c r="E1722" s="42"/>
    </row>
    <row r="1723" spans="1:5" ht="15">
      <c r="A1723" s="28"/>
      <c r="B1723" s="29"/>
      <c r="C1723" s="29"/>
      <c r="D1723" s="29"/>
      <c r="E1723" s="42"/>
    </row>
    <row r="1724" spans="1:5" ht="15">
      <c r="A1724" s="28"/>
      <c r="B1724" s="29"/>
      <c r="C1724" s="29"/>
      <c r="D1724" s="29"/>
      <c r="E1724" s="42"/>
    </row>
    <row r="1725" spans="1:5" ht="15">
      <c r="A1725" s="28"/>
      <c r="B1725" s="29"/>
      <c r="C1725" s="29"/>
      <c r="D1725" s="29"/>
      <c r="E1725" s="42"/>
    </row>
    <row r="1726" spans="1:5" ht="15">
      <c r="A1726" s="28"/>
      <c r="B1726" s="29"/>
      <c r="C1726" s="29"/>
      <c r="D1726" s="29"/>
      <c r="E1726" s="42"/>
    </row>
    <row r="1727" spans="1:5" ht="15">
      <c r="A1727" s="28"/>
      <c r="B1727" s="29"/>
      <c r="C1727" s="29"/>
      <c r="D1727" s="29"/>
      <c r="E1727" s="42"/>
    </row>
    <row r="1728" spans="1:5" ht="15">
      <c r="A1728" s="28"/>
      <c r="B1728" s="29"/>
      <c r="C1728" s="29"/>
      <c r="D1728" s="29"/>
      <c r="E1728" s="42"/>
    </row>
    <row r="1729" spans="1:5" ht="15">
      <c r="A1729" s="28"/>
      <c r="B1729" s="29"/>
      <c r="C1729" s="29"/>
      <c r="D1729" s="29"/>
      <c r="E1729" s="42"/>
    </row>
    <row r="1730" spans="1:5" ht="15">
      <c r="A1730" s="28"/>
      <c r="B1730" s="29"/>
      <c r="C1730" s="29"/>
      <c r="D1730" s="29"/>
      <c r="E1730" s="42"/>
    </row>
    <row r="1731" spans="1:5" ht="15">
      <c r="A1731" s="28"/>
      <c r="B1731" s="29"/>
      <c r="C1731" s="29"/>
      <c r="D1731" s="29"/>
      <c r="E1731" s="42"/>
    </row>
    <row r="1732" spans="1:5" ht="15">
      <c r="A1732" s="28"/>
      <c r="B1732" s="29"/>
      <c r="C1732" s="29"/>
      <c r="D1732" s="29"/>
      <c r="E1732" s="42"/>
    </row>
    <row r="1733" spans="1:5" ht="15">
      <c r="A1733" s="28"/>
      <c r="B1733" s="29"/>
      <c r="C1733" s="29"/>
      <c r="D1733" s="29"/>
      <c r="E1733" s="42"/>
    </row>
    <row r="1734" spans="1:5" ht="15">
      <c r="A1734" s="28"/>
      <c r="B1734" s="29"/>
      <c r="C1734" s="29"/>
      <c r="D1734" s="29"/>
      <c r="E1734" s="42"/>
    </row>
    <row r="1735" spans="1:5" ht="15">
      <c r="A1735" s="28"/>
      <c r="B1735" s="29"/>
      <c r="C1735" s="29"/>
      <c r="D1735" s="29"/>
      <c r="E1735" s="42"/>
    </row>
    <row r="1736" spans="1:5" ht="15">
      <c r="A1736" s="28"/>
      <c r="B1736" s="29"/>
      <c r="C1736" s="29"/>
      <c r="D1736" s="29"/>
      <c r="E1736" s="42"/>
    </row>
    <row r="1737" spans="1:5" ht="15">
      <c r="A1737" s="28"/>
      <c r="B1737" s="29"/>
      <c r="C1737" s="29"/>
      <c r="D1737" s="29"/>
      <c r="E1737" s="42"/>
    </row>
    <row r="1738" spans="1:5" ht="15">
      <c r="A1738" s="28"/>
      <c r="B1738" s="29"/>
      <c r="C1738" s="29"/>
      <c r="D1738" s="29"/>
      <c r="E1738" s="42"/>
    </row>
    <row r="1739" spans="1:5" ht="15">
      <c r="A1739" s="28"/>
      <c r="B1739" s="29"/>
      <c r="C1739" s="29"/>
      <c r="D1739" s="29"/>
      <c r="E1739" s="42"/>
    </row>
    <row r="1740" spans="1:5" ht="15">
      <c r="A1740" s="28"/>
      <c r="B1740" s="29"/>
      <c r="C1740" s="29"/>
      <c r="D1740" s="29"/>
      <c r="E1740" s="42"/>
    </row>
    <row r="1741" spans="1:5" ht="15">
      <c r="A1741" s="28"/>
      <c r="B1741" s="29"/>
      <c r="C1741" s="29"/>
      <c r="D1741" s="29"/>
      <c r="E1741" s="42"/>
    </row>
    <row r="1742" spans="1:5" ht="15">
      <c r="A1742" s="28"/>
      <c r="B1742" s="29"/>
      <c r="C1742" s="29"/>
      <c r="D1742" s="29"/>
      <c r="E1742" s="42"/>
    </row>
    <row r="1743" spans="1:5" ht="15">
      <c r="A1743" s="28"/>
      <c r="B1743" s="29"/>
      <c r="C1743" s="29"/>
      <c r="D1743" s="29"/>
      <c r="E1743" s="42"/>
    </row>
    <row r="1744" spans="1:5" ht="15">
      <c r="A1744" s="28"/>
      <c r="B1744" s="29"/>
      <c r="C1744" s="29"/>
      <c r="D1744" s="29"/>
      <c r="E1744" s="42"/>
    </row>
    <row r="1745" spans="1:5" ht="15">
      <c r="A1745" s="28"/>
      <c r="B1745" s="29"/>
      <c r="C1745" s="29"/>
      <c r="D1745" s="29"/>
      <c r="E1745" s="42"/>
    </row>
    <row r="1746" spans="1:5" ht="15">
      <c r="A1746" s="28"/>
      <c r="B1746" s="29"/>
      <c r="C1746" s="29"/>
      <c r="D1746" s="29"/>
      <c r="E1746" s="42"/>
    </row>
    <row r="1747" spans="1:5" ht="15">
      <c r="A1747" s="28"/>
      <c r="B1747" s="29"/>
      <c r="C1747" s="29"/>
      <c r="D1747" s="29"/>
      <c r="E1747" s="42"/>
    </row>
    <row r="1748" spans="1:5" ht="15">
      <c r="A1748" s="28"/>
      <c r="B1748" s="29"/>
      <c r="C1748" s="29"/>
      <c r="D1748" s="29"/>
      <c r="E1748" s="42"/>
    </row>
    <row r="1749" spans="1:5" ht="15">
      <c r="A1749" s="28"/>
      <c r="B1749" s="29"/>
      <c r="C1749" s="29"/>
      <c r="D1749" s="29"/>
      <c r="E1749" s="42"/>
    </row>
    <row r="1750" spans="1:5" ht="15">
      <c r="A1750" s="28"/>
      <c r="B1750" s="29"/>
      <c r="C1750" s="29"/>
      <c r="D1750" s="29"/>
      <c r="E1750" s="42"/>
    </row>
    <row r="1751" spans="1:5" ht="15">
      <c r="A1751" s="28"/>
      <c r="B1751" s="29"/>
      <c r="C1751" s="29"/>
      <c r="D1751" s="29"/>
      <c r="E1751" s="42"/>
    </row>
    <row r="1752" spans="1:5" ht="15">
      <c r="A1752" s="28"/>
      <c r="B1752" s="29"/>
      <c r="C1752" s="29"/>
      <c r="D1752" s="29"/>
      <c r="E1752" s="42"/>
    </row>
    <row r="1753" spans="1:5" ht="15">
      <c r="A1753" s="28"/>
      <c r="B1753" s="29"/>
      <c r="C1753" s="29"/>
      <c r="D1753" s="29"/>
      <c r="E1753" s="42"/>
    </row>
    <row r="1754" spans="1:5" ht="15">
      <c r="A1754" s="28"/>
      <c r="B1754" s="29"/>
      <c r="C1754" s="29"/>
      <c r="D1754" s="29"/>
      <c r="E1754" s="42"/>
    </row>
    <row r="1755" spans="1:5" ht="15">
      <c r="A1755" s="28"/>
      <c r="B1755" s="29"/>
      <c r="C1755" s="29"/>
      <c r="D1755" s="29"/>
      <c r="E1755" s="42"/>
    </row>
    <row r="1756" spans="1:5" ht="15">
      <c r="A1756" s="28"/>
      <c r="B1756" s="29"/>
      <c r="C1756" s="29"/>
      <c r="D1756" s="29"/>
      <c r="E1756" s="42"/>
    </row>
    <row r="1757" spans="1:5" ht="15">
      <c r="A1757" s="28"/>
      <c r="B1757" s="29"/>
      <c r="C1757" s="29"/>
      <c r="D1757" s="29"/>
      <c r="E1757" s="42"/>
    </row>
    <row r="1758" spans="1:5" ht="15">
      <c r="A1758" s="28"/>
      <c r="B1758" s="29"/>
      <c r="C1758" s="29"/>
      <c r="D1758" s="29"/>
      <c r="E1758" s="42"/>
    </row>
    <row r="1759" spans="1:5" ht="15">
      <c r="A1759" s="28"/>
      <c r="B1759" s="29"/>
      <c r="C1759" s="29"/>
      <c r="D1759" s="29"/>
      <c r="E1759" s="42"/>
    </row>
    <row r="1760" spans="1:5" ht="15">
      <c r="A1760" s="28"/>
      <c r="B1760" s="29"/>
      <c r="C1760" s="29"/>
      <c r="D1760" s="29"/>
      <c r="E1760" s="42"/>
    </row>
    <row r="1761" spans="1:5" ht="15">
      <c r="A1761" s="28"/>
      <c r="B1761" s="29"/>
      <c r="C1761" s="29"/>
      <c r="D1761" s="29"/>
      <c r="E1761" s="42"/>
    </row>
    <row r="1762" spans="1:5" ht="15">
      <c r="A1762" s="28"/>
      <c r="B1762" s="29"/>
      <c r="C1762" s="29"/>
      <c r="D1762" s="29"/>
      <c r="E1762" s="42"/>
    </row>
    <row r="1763" spans="1:5" ht="15">
      <c r="A1763" s="28"/>
      <c r="B1763" s="29"/>
      <c r="C1763" s="29"/>
      <c r="D1763" s="29"/>
      <c r="E1763" s="42"/>
    </row>
    <row r="1764" spans="1:5" ht="15">
      <c r="A1764" s="28"/>
      <c r="B1764" s="29"/>
      <c r="C1764" s="29"/>
      <c r="D1764" s="29"/>
      <c r="E1764" s="42"/>
    </row>
    <row r="1765" spans="1:5" ht="15">
      <c r="A1765" s="28"/>
      <c r="B1765" s="29"/>
      <c r="C1765" s="29"/>
      <c r="D1765" s="29"/>
      <c r="E1765" s="42"/>
    </row>
    <row r="1766" spans="1:5" ht="15">
      <c r="A1766" s="28"/>
      <c r="B1766" s="29"/>
      <c r="C1766" s="29"/>
      <c r="D1766" s="29"/>
      <c r="E1766" s="42"/>
    </row>
    <row r="1767" spans="1:5" ht="15">
      <c r="A1767" s="28"/>
      <c r="B1767" s="29"/>
      <c r="C1767" s="29"/>
      <c r="D1767" s="29"/>
      <c r="E1767" s="42"/>
    </row>
    <row r="1768" spans="1:5" ht="15">
      <c r="A1768" s="28"/>
      <c r="B1768" s="29"/>
      <c r="C1768" s="29"/>
      <c r="D1768" s="29"/>
      <c r="E1768" s="42"/>
    </row>
    <row r="1769" spans="1:5" ht="15">
      <c r="A1769" s="28"/>
      <c r="B1769" s="29"/>
      <c r="C1769" s="29"/>
      <c r="D1769" s="29"/>
      <c r="E1769" s="42"/>
    </row>
    <row r="1770" spans="1:5" ht="15">
      <c r="A1770" s="28"/>
      <c r="B1770" s="29"/>
      <c r="C1770" s="29"/>
      <c r="D1770" s="29"/>
      <c r="E1770" s="42"/>
    </row>
    <row r="1771" spans="1:5" ht="15">
      <c r="A1771" s="28"/>
      <c r="B1771" s="29"/>
      <c r="C1771" s="29"/>
      <c r="D1771" s="29"/>
      <c r="E1771" s="42"/>
    </row>
    <row r="1772" spans="1:5" ht="15">
      <c r="A1772" s="28"/>
      <c r="B1772" s="29"/>
      <c r="C1772" s="29"/>
      <c r="D1772" s="29"/>
      <c r="E1772" s="42"/>
    </row>
    <row r="1773" spans="1:5" ht="15">
      <c r="A1773" s="28"/>
      <c r="B1773" s="29"/>
      <c r="C1773" s="29"/>
      <c r="D1773" s="29"/>
      <c r="E1773" s="42"/>
    </row>
    <row r="1774" spans="1:5" ht="15">
      <c r="A1774" s="28"/>
      <c r="B1774" s="29"/>
      <c r="C1774" s="29"/>
      <c r="D1774" s="29"/>
      <c r="E1774" s="42"/>
    </row>
    <row r="1775" spans="1:5" ht="15">
      <c r="A1775" s="28"/>
      <c r="B1775" s="29"/>
      <c r="C1775" s="29"/>
      <c r="D1775" s="29"/>
      <c r="E1775" s="42"/>
    </row>
    <row r="1776" spans="1:5" ht="15">
      <c r="A1776" s="28"/>
      <c r="B1776" s="29"/>
      <c r="C1776" s="29"/>
      <c r="D1776" s="29"/>
      <c r="E1776" s="42"/>
    </row>
    <row r="1777" spans="1:5" ht="15">
      <c r="A1777" s="28"/>
      <c r="B1777" s="29"/>
      <c r="C1777" s="29"/>
      <c r="D1777" s="29"/>
      <c r="E1777" s="42"/>
    </row>
    <row r="1778" spans="1:5" ht="15">
      <c r="A1778" s="28"/>
      <c r="B1778" s="29"/>
      <c r="C1778" s="29"/>
      <c r="D1778" s="29"/>
      <c r="E1778" s="42"/>
    </row>
    <row r="1779" spans="1:5" ht="15">
      <c r="A1779" s="28"/>
      <c r="B1779" s="29"/>
      <c r="C1779" s="29"/>
      <c r="D1779" s="29"/>
      <c r="E1779" s="42"/>
    </row>
    <row r="1780" spans="1:5" ht="15">
      <c r="A1780" s="28"/>
      <c r="B1780" s="29"/>
      <c r="C1780" s="29"/>
      <c r="D1780" s="29"/>
      <c r="E1780" s="42"/>
    </row>
    <row r="1781" spans="1:5" ht="15">
      <c r="A1781" s="28"/>
      <c r="B1781" s="29"/>
      <c r="C1781" s="29"/>
      <c r="D1781" s="29"/>
      <c r="E1781" s="42"/>
    </row>
    <row r="1782" spans="1:5" ht="15">
      <c r="A1782" s="28"/>
      <c r="B1782" s="29"/>
      <c r="C1782" s="29"/>
      <c r="D1782" s="29"/>
      <c r="E1782" s="42"/>
    </row>
    <row r="1783" spans="1:5" ht="15">
      <c r="A1783" s="28"/>
      <c r="B1783" s="29"/>
      <c r="C1783" s="29"/>
      <c r="D1783" s="29"/>
      <c r="E1783" s="42"/>
    </row>
    <row r="1784" spans="1:5" ht="15">
      <c r="A1784" s="28"/>
      <c r="B1784" s="29"/>
      <c r="C1784" s="29"/>
      <c r="D1784" s="29"/>
      <c r="E1784" s="42"/>
    </row>
    <row r="1785" spans="1:5" ht="15">
      <c r="A1785" s="28"/>
      <c r="B1785" s="29"/>
      <c r="C1785" s="29"/>
      <c r="D1785" s="29"/>
      <c r="E1785" s="42"/>
    </row>
    <row r="1786" spans="1:5" ht="15">
      <c r="A1786" s="28"/>
      <c r="B1786" s="29"/>
      <c r="C1786" s="29"/>
      <c r="D1786" s="29"/>
      <c r="E1786" s="42"/>
    </row>
    <row r="1787" spans="1:5" ht="15">
      <c r="A1787" s="28"/>
      <c r="B1787" s="29"/>
      <c r="C1787" s="29"/>
      <c r="D1787" s="29"/>
      <c r="E1787" s="42"/>
    </row>
    <row r="1788" spans="1:5" ht="15">
      <c r="A1788" s="28"/>
      <c r="B1788" s="29"/>
      <c r="C1788" s="29"/>
      <c r="D1788" s="29"/>
      <c r="E1788" s="42"/>
    </row>
    <row r="1789" spans="1:5" ht="15">
      <c r="A1789" s="28"/>
      <c r="B1789" s="29"/>
      <c r="C1789" s="29"/>
      <c r="D1789" s="29"/>
      <c r="E1789" s="42"/>
    </row>
    <row r="1790" spans="1:5" ht="15">
      <c r="A1790" s="28"/>
      <c r="B1790" s="29"/>
      <c r="C1790" s="29"/>
      <c r="D1790" s="29"/>
      <c r="E1790" s="42"/>
    </row>
    <row r="1791" spans="1:5" ht="15">
      <c r="A1791" s="28"/>
      <c r="B1791" s="29"/>
      <c r="C1791" s="29"/>
      <c r="D1791" s="29"/>
      <c r="E1791" s="42"/>
    </row>
    <row r="1792" spans="1:5" ht="15">
      <c r="A1792" s="28"/>
      <c r="B1792" s="29"/>
      <c r="C1792" s="29"/>
      <c r="D1792" s="29"/>
      <c r="E1792" s="42"/>
    </row>
    <row r="1793" spans="1:5" ht="15">
      <c r="A1793" s="28"/>
      <c r="B1793" s="29"/>
      <c r="C1793" s="29"/>
      <c r="D1793" s="29"/>
      <c r="E1793" s="42"/>
    </row>
    <row r="1794" spans="1:5" ht="15">
      <c r="A1794" s="28"/>
      <c r="B1794" s="29"/>
      <c r="C1794" s="29"/>
      <c r="D1794" s="29"/>
      <c r="E1794" s="42"/>
    </row>
    <row r="1795" spans="1:5" ht="15">
      <c r="A1795" s="28"/>
      <c r="B1795" s="29"/>
      <c r="C1795" s="29"/>
      <c r="D1795" s="29"/>
      <c r="E1795" s="42"/>
    </row>
    <row r="1796" spans="1:5" ht="15">
      <c r="A1796" s="28"/>
      <c r="B1796" s="29"/>
      <c r="C1796" s="29"/>
      <c r="D1796" s="29"/>
      <c r="E1796" s="42"/>
    </row>
    <row r="1797" spans="1:5" ht="15">
      <c r="A1797" s="28"/>
      <c r="B1797" s="29"/>
      <c r="C1797" s="29"/>
      <c r="D1797" s="29"/>
      <c r="E1797" s="42"/>
    </row>
    <row r="1798" spans="1:5" ht="15">
      <c r="A1798" s="28"/>
      <c r="B1798" s="29"/>
      <c r="C1798" s="29"/>
      <c r="D1798" s="29"/>
      <c r="E1798" s="42"/>
    </row>
    <row r="1799" spans="1:5" ht="15">
      <c r="A1799" s="28"/>
      <c r="B1799" s="29"/>
      <c r="C1799" s="29"/>
      <c r="D1799" s="29"/>
      <c r="E1799" s="42"/>
    </row>
    <row r="1800" spans="1:5" ht="15">
      <c r="A1800" s="28"/>
      <c r="B1800" s="29"/>
      <c r="C1800" s="29"/>
      <c r="D1800" s="29"/>
      <c r="E1800" s="42"/>
    </row>
    <row r="1801" spans="1:5" ht="15">
      <c r="A1801" s="28"/>
      <c r="B1801" s="29"/>
      <c r="C1801" s="29"/>
      <c r="D1801" s="29"/>
      <c r="E1801" s="42"/>
    </row>
    <row r="1802" spans="1:5" ht="15">
      <c r="A1802" s="28"/>
      <c r="B1802" s="29"/>
      <c r="C1802" s="29"/>
      <c r="D1802" s="29"/>
      <c r="E1802" s="42"/>
    </row>
    <row r="1803" spans="1:5" ht="15">
      <c r="A1803" s="28"/>
      <c r="B1803" s="29"/>
      <c r="C1803" s="29"/>
      <c r="D1803" s="29"/>
      <c r="E1803" s="42"/>
    </row>
    <row r="1804" spans="1:5" ht="15">
      <c r="A1804" s="28"/>
      <c r="B1804" s="29"/>
      <c r="C1804" s="29"/>
      <c r="D1804" s="29"/>
      <c r="E1804" s="42"/>
    </row>
    <row r="1805" spans="1:5" ht="15">
      <c r="A1805" s="28"/>
      <c r="B1805" s="29"/>
      <c r="C1805" s="29"/>
      <c r="D1805" s="29"/>
      <c r="E1805" s="42"/>
    </row>
    <row r="1806" spans="1:5" ht="15">
      <c r="A1806" s="28"/>
      <c r="B1806" s="29"/>
      <c r="C1806" s="29"/>
      <c r="D1806" s="29"/>
      <c r="E1806" s="42"/>
    </row>
    <row r="1807" spans="1:5" ht="15">
      <c r="A1807" s="28"/>
      <c r="B1807" s="29"/>
      <c r="C1807" s="29"/>
      <c r="D1807" s="29"/>
      <c r="E1807" s="42"/>
    </row>
    <row r="1808" spans="1:5" ht="15">
      <c r="A1808" s="28"/>
      <c r="B1808" s="29"/>
      <c r="C1808" s="29"/>
      <c r="D1808" s="29"/>
      <c r="E1808" s="42"/>
    </row>
    <row r="1809" spans="1:5" ht="15">
      <c r="A1809" s="28"/>
      <c r="B1809" s="29"/>
      <c r="C1809" s="29"/>
      <c r="D1809" s="29"/>
      <c r="E1809" s="42"/>
    </row>
    <row r="1810" spans="1:5" ht="15">
      <c r="A1810" s="28"/>
      <c r="B1810" s="29"/>
      <c r="C1810" s="29"/>
      <c r="D1810" s="29"/>
      <c r="E1810" s="42"/>
    </row>
    <row r="1811" spans="1:5" ht="15">
      <c r="A1811" s="28"/>
      <c r="B1811" s="29"/>
      <c r="C1811" s="29"/>
      <c r="D1811" s="29"/>
      <c r="E1811" s="42"/>
    </row>
    <row r="1812" spans="1:5" ht="15">
      <c r="A1812" s="28"/>
      <c r="B1812" s="29"/>
      <c r="C1812" s="29"/>
      <c r="D1812" s="29"/>
      <c r="E1812" s="42"/>
    </row>
    <row r="1813" spans="1:5" ht="15">
      <c r="A1813" s="28"/>
      <c r="B1813" s="29"/>
      <c r="C1813" s="29"/>
      <c r="D1813" s="29"/>
      <c r="E1813" s="42"/>
    </row>
    <row r="1814" spans="1:5" ht="15">
      <c r="A1814" s="28"/>
      <c r="B1814" s="29"/>
      <c r="C1814" s="29"/>
      <c r="D1814" s="29"/>
      <c r="E1814" s="42"/>
    </row>
    <row r="1815" spans="1:5" ht="15">
      <c r="A1815" s="28"/>
      <c r="B1815" s="29"/>
      <c r="C1815" s="29"/>
      <c r="D1815" s="29"/>
      <c r="E1815" s="42"/>
    </row>
    <row r="1816" spans="1:5" ht="15">
      <c r="A1816" s="28"/>
      <c r="B1816" s="29"/>
      <c r="C1816" s="29"/>
      <c r="D1816" s="29"/>
      <c r="E1816" s="42"/>
    </row>
    <row r="1817" spans="1:5" ht="15">
      <c r="A1817" s="28"/>
      <c r="B1817" s="29"/>
      <c r="C1817" s="29"/>
      <c r="D1817" s="29"/>
      <c r="E1817" s="42"/>
    </row>
    <row r="1818" spans="1:5" ht="15">
      <c r="A1818" s="28"/>
      <c r="B1818" s="29"/>
      <c r="C1818" s="29"/>
      <c r="D1818" s="29"/>
      <c r="E1818" s="42"/>
    </row>
    <row r="1819" spans="1:5" ht="15">
      <c r="A1819" s="28"/>
      <c r="B1819" s="29"/>
      <c r="C1819" s="29"/>
      <c r="D1819" s="29"/>
      <c r="E1819" s="42"/>
    </row>
    <row r="1820" spans="1:5" ht="15">
      <c r="A1820" s="28"/>
      <c r="B1820" s="29"/>
      <c r="C1820" s="29"/>
      <c r="D1820" s="29"/>
      <c r="E1820" s="42"/>
    </row>
    <row r="1821" spans="1:5" ht="15">
      <c r="A1821" s="28"/>
      <c r="B1821" s="29"/>
      <c r="C1821" s="29"/>
      <c r="D1821" s="29"/>
      <c r="E1821" s="42"/>
    </row>
    <row r="1822" spans="1:5" ht="15">
      <c r="A1822" s="28"/>
      <c r="B1822" s="29"/>
      <c r="C1822" s="29"/>
      <c r="D1822" s="29"/>
      <c r="E1822" s="42"/>
    </row>
    <row r="1823" spans="1:5" ht="15">
      <c r="A1823" s="28"/>
      <c r="B1823" s="29"/>
      <c r="C1823" s="29"/>
      <c r="D1823" s="29"/>
      <c r="E1823" s="42"/>
    </row>
    <row r="1824" spans="1:5" ht="15">
      <c r="A1824" s="28"/>
      <c r="B1824" s="29"/>
      <c r="C1824" s="29"/>
      <c r="D1824" s="29"/>
      <c r="E1824" s="42"/>
    </row>
    <row r="1825" spans="1:5" ht="15">
      <c r="A1825" s="28"/>
      <c r="B1825" s="29"/>
      <c r="C1825" s="29"/>
      <c r="D1825" s="29"/>
      <c r="E1825" s="42"/>
    </row>
    <row r="1826" spans="1:5" ht="15">
      <c r="A1826" s="28"/>
      <c r="B1826" s="29"/>
      <c r="C1826" s="29"/>
      <c r="D1826" s="29"/>
      <c r="E1826" s="42"/>
    </row>
    <row r="1827" spans="1:5" ht="15">
      <c r="A1827" s="28"/>
      <c r="B1827" s="29"/>
      <c r="C1827" s="29"/>
      <c r="D1827" s="29"/>
      <c r="E1827" s="42"/>
    </row>
    <row r="1828" spans="1:5" ht="15">
      <c r="A1828" s="28"/>
      <c r="B1828" s="29"/>
      <c r="C1828" s="29"/>
      <c r="D1828" s="29"/>
      <c r="E1828" s="42"/>
    </row>
    <row r="1829" spans="1:5" ht="15">
      <c r="A1829" s="28"/>
      <c r="B1829" s="29"/>
      <c r="C1829" s="29"/>
      <c r="D1829" s="29"/>
      <c r="E1829" s="42"/>
    </row>
    <row r="1830" spans="1:5" ht="15">
      <c r="A1830" s="28"/>
      <c r="B1830" s="29"/>
      <c r="C1830" s="29"/>
      <c r="D1830" s="29"/>
      <c r="E1830" s="42"/>
    </row>
    <row r="1831" spans="1:5" ht="15">
      <c r="A1831" s="28"/>
      <c r="B1831" s="29"/>
      <c r="C1831" s="29"/>
      <c r="D1831" s="29"/>
      <c r="E1831" s="42"/>
    </row>
    <row r="1832" spans="1:5" ht="15">
      <c r="A1832" s="28"/>
      <c r="B1832" s="29"/>
      <c r="C1832" s="29"/>
      <c r="D1832" s="29"/>
      <c r="E1832" s="42"/>
    </row>
    <row r="1833" spans="1:5" ht="15">
      <c r="A1833" s="28"/>
      <c r="B1833" s="29"/>
      <c r="C1833" s="29"/>
      <c r="D1833" s="29"/>
      <c r="E1833" s="42"/>
    </row>
    <row r="1834" spans="1:5" ht="15">
      <c r="A1834" s="28"/>
      <c r="B1834" s="29"/>
      <c r="C1834" s="29"/>
      <c r="D1834" s="29"/>
      <c r="E1834" s="42"/>
    </row>
    <row r="1835" spans="1:5" ht="15">
      <c r="A1835" s="28"/>
      <c r="B1835" s="29"/>
      <c r="C1835" s="29"/>
      <c r="D1835" s="29"/>
      <c r="E1835" s="42"/>
    </row>
    <row r="1836" spans="1:5" ht="15">
      <c r="A1836" s="28"/>
      <c r="B1836" s="29"/>
      <c r="C1836" s="29"/>
      <c r="D1836" s="29"/>
      <c r="E1836" s="42"/>
    </row>
    <row r="1837" spans="1:5" ht="15">
      <c r="A1837" s="28"/>
      <c r="B1837" s="29"/>
      <c r="C1837" s="29"/>
      <c r="D1837" s="29"/>
      <c r="E1837" s="42"/>
    </row>
    <row r="1838" spans="1:5" ht="15">
      <c r="A1838" s="28"/>
      <c r="B1838" s="29"/>
      <c r="C1838" s="29"/>
      <c r="D1838" s="29"/>
      <c r="E1838" s="42"/>
    </row>
    <row r="1839" spans="1:5" ht="15">
      <c r="A1839" s="28"/>
      <c r="B1839" s="29"/>
      <c r="C1839" s="29"/>
      <c r="D1839" s="29"/>
      <c r="E1839" s="42"/>
    </row>
    <row r="1840" spans="1:5" ht="15">
      <c r="A1840" s="28"/>
      <c r="B1840" s="29"/>
      <c r="C1840" s="29"/>
      <c r="D1840" s="29"/>
      <c r="E1840" s="42"/>
    </row>
    <row r="1841" spans="1:5" ht="15">
      <c r="A1841" s="28"/>
      <c r="B1841" s="29"/>
      <c r="C1841" s="29"/>
      <c r="D1841" s="29"/>
      <c r="E1841" s="42"/>
    </row>
    <row r="1842" spans="1:5" ht="15">
      <c r="A1842" s="28"/>
      <c r="B1842" s="29"/>
      <c r="C1842" s="29"/>
      <c r="D1842" s="29"/>
      <c r="E1842" s="42"/>
    </row>
    <row r="1843" spans="1:5" ht="15">
      <c r="A1843" s="28"/>
      <c r="B1843" s="29"/>
      <c r="C1843" s="29"/>
      <c r="D1843" s="29"/>
      <c r="E1843" s="42"/>
    </row>
    <row r="1844" spans="1:5" ht="15">
      <c r="A1844" s="28"/>
      <c r="B1844" s="29"/>
      <c r="C1844" s="29"/>
      <c r="D1844" s="29"/>
      <c r="E1844" s="42"/>
    </row>
    <row r="1845" spans="1:5" ht="15">
      <c r="A1845" s="28"/>
      <c r="B1845" s="29"/>
      <c r="C1845" s="29"/>
      <c r="D1845" s="29"/>
      <c r="E1845" s="42"/>
    </row>
    <row r="1846" spans="1:5" ht="15">
      <c r="A1846" s="28"/>
      <c r="B1846" s="29"/>
      <c r="C1846" s="29"/>
      <c r="D1846" s="29"/>
      <c r="E1846" s="42"/>
    </row>
    <row r="1847" spans="1:5" ht="15">
      <c r="A1847" s="28"/>
      <c r="B1847" s="29"/>
      <c r="C1847" s="29"/>
      <c r="D1847" s="29"/>
      <c r="E1847" s="42"/>
    </row>
    <row r="1848" spans="1:5" ht="15">
      <c r="A1848" s="28"/>
      <c r="B1848" s="29"/>
      <c r="C1848" s="29"/>
      <c r="D1848" s="29"/>
      <c r="E1848" s="42"/>
    </row>
    <row r="1849" spans="1:5" ht="15">
      <c r="A1849" s="28"/>
      <c r="B1849" s="29"/>
      <c r="C1849" s="29"/>
      <c r="D1849" s="29"/>
      <c r="E1849" s="42"/>
    </row>
    <row r="1850" spans="1:5" ht="15">
      <c r="A1850" s="28"/>
      <c r="B1850" s="29"/>
      <c r="C1850" s="29"/>
      <c r="D1850" s="29"/>
      <c r="E1850" s="42"/>
    </row>
    <row r="1851" spans="1:5" ht="15">
      <c r="A1851" s="28"/>
      <c r="B1851" s="29"/>
      <c r="C1851" s="29"/>
      <c r="D1851" s="29"/>
      <c r="E1851" s="42"/>
    </row>
    <row r="1852" spans="1:5" ht="15">
      <c r="A1852" s="28"/>
      <c r="B1852" s="29"/>
      <c r="C1852" s="29"/>
      <c r="D1852" s="29"/>
      <c r="E1852" s="42"/>
    </row>
    <row r="1853" spans="1:5" ht="15">
      <c r="A1853" s="28"/>
      <c r="B1853" s="29"/>
      <c r="C1853" s="29"/>
      <c r="D1853" s="29"/>
      <c r="E1853" s="42"/>
    </row>
    <row r="1854" spans="1:5" ht="15">
      <c r="A1854" s="28"/>
      <c r="B1854" s="29"/>
      <c r="C1854" s="29"/>
      <c r="D1854" s="29"/>
      <c r="E1854" s="42"/>
    </row>
    <row r="1855" spans="1:5" ht="15">
      <c r="A1855" s="28"/>
      <c r="B1855" s="29"/>
      <c r="C1855" s="29"/>
      <c r="D1855" s="29"/>
      <c r="E1855" s="42"/>
    </row>
    <row r="1856" spans="1:5" ht="15">
      <c r="A1856" s="28"/>
      <c r="B1856" s="29"/>
      <c r="C1856" s="29"/>
      <c r="D1856" s="29"/>
      <c r="E1856" s="42"/>
    </row>
    <row r="1857" spans="1:5" ht="15">
      <c r="A1857" s="28"/>
      <c r="B1857" s="29"/>
      <c r="C1857" s="29"/>
      <c r="D1857" s="29"/>
      <c r="E1857" s="42"/>
    </row>
    <row r="1858" spans="1:5" ht="15">
      <c r="A1858" s="28"/>
      <c r="B1858" s="29"/>
      <c r="C1858" s="29"/>
      <c r="D1858" s="29"/>
      <c r="E1858" s="42"/>
    </row>
    <row r="1859" spans="1:5" ht="15">
      <c r="A1859" s="28"/>
      <c r="B1859" s="29"/>
      <c r="C1859" s="29"/>
      <c r="D1859" s="29"/>
      <c r="E1859" s="42"/>
    </row>
    <row r="1860" spans="1:5" ht="15">
      <c r="A1860" s="28"/>
      <c r="B1860" s="29"/>
      <c r="C1860" s="29"/>
      <c r="D1860" s="29"/>
      <c r="E1860" s="42"/>
    </row>
    <row r="1861" spans="1:5" ht="15">
      <c r="A1861" s="28"/>
      <c r="B1861" s="29"/>
      <c r="C1861" s="29"/>
      <c r="D1861" s="29"/>
      <c r="E1861" s="42"/>
    </row>
    <row r="1862" spans="1:5" ht="15">
      <c r="A1862" s="28"/>
      <c r="B1862" s="29"/>
      <c r="C1862" s="29"/>
      <c r="D1862" s="29"/>
      <c r="E1862" s="42"/>
    </row>
    <row r="1863" spans="1:5" ht="15">
      <c r="A1863" s="28"/>
      <c r="B1863" s="29"/>
      <c r="C1863" s="29"/>
      <c r="D1863" s="29"/>
      <c r="E1863" s="42"/>
    </row>
    <row r="1864" spans="1:5" ht="15">
      <c r="A1864" s="28"/>
      <c r="B1864" s="29"/>
      <c r="C1864" s="29"/>
      <c r="D1864" s="29"/>
      <c r="E1864" s="42"/>
    </row>
    <row r="1865" spans="1:5" ht="15">
      <c r="A1865" s="28"/>
      <c r="B1865" s="29"/>
      <c r="C1865" s="29"/>
      <c r="D1865" s="29"/>
      <c r="E1865" s="42"/>
    </row>
    <row r="1866" spans="1:5" ht="15">
      <c r="A1866" s="28"/>
      <c r="B1866" s="29"/>
      <c r="C1866" s="29"/>
      <c r="D1866" s="29"/>
      <c r="E1866" s="42"/>
    </row>
    <row r="1867" spans="1:5" ht="15">
      <c r="A1867" s="28"/>
      <c r="B1867" s="29"/>
      <c r="C1867" s="29"/>
      <c r="D1867" s="29"/>
      <c r="E1867" s="42"/>
    </row>
    <row r="1868" spans="1:5" ht="15">
      <c r="A1868" s="28"/>
      <c r="B1868" s="29"/>
      <c r="C1868" s="29"/>
      <c r="D1868" s="29"/>
      <c r="E1868" s="42"/>
    </row>
    <row r="1869" spans="1:5" ht="15">
      <c r="A1869" s="28"/>
      <c r="B1869" s="29"/>
      <c r="C1869" s="29"/>
      <c r="D1869" s="29"/>
      <c r="E1869" s="42"/>
    </row>
    <row r="1870" spans="1:5" ht="15">
      <c r="A1870" s="28"/>
      <c r="B1870" s="29"/>
      <c r="C1870" s="29"/>
      <c r="D1870" s="29"/>
      <c r="E1870" s="42"/>
    </row>
    <row r="1871" spans="1:5" ht="15">
      <c r="A1871" s="28"/>
      <c r="B1871" s="29"/>
      <c r="C1871" s="29"/>
      <c r="D1871" s="29"/>
      <c r="E1871" s="42"/>
    </row>
    <row r="1872" spans="1:5" ht="15">
      <c r="A1872" s="28"/>
      <c r="B1872" s="29"/>
      <c r="C1872" s="29"/>
      <c r="D1872" s="29"/>
      <c r="E1872" s="42"/>
    </row>
    <row r="1873" spans="1:5" ht="15">
      <c r="A1873" s="28"/>
      <c r="B1873" s="29"/>
      <c r="C1873" s="29"/>
      <c r="D1873" s="29"/>
      <c r="E1873" s="42"/>
    </row>
    <row r="1874" spans="1:5" ht="15">
      <c r="A1874" s="28"/>
      <c r="B1874" s="29"/>
      <c r="C1874" s="29"/>
      <c r="D1874" s="29"/>
      <c r="E1874" s="42"/>
    </row>
    <row r="1875" spans="1:5" ht="15">
      <c r="A1875" s="28"/>
      <c r="B1875" s="29"/>
      <c r="C1875" s="29"/>
      <c r="D1875" s="29"/>
      <c r="E1875" s="42"/>
    </row>
    <row r="1876" spans="1:5" ht="15">
      <c r="A1876" s="28"/>
      <c r="B1876" s="29"/>
      <c r="C1876" s="29"/>
      <c r="D1876" s="29"/>
      <c r="E1876" s="42"/>
    </row>
    <row r="1877" spans="1:5" ht="15">
      <c r="A1877" s="28"/>
      <c r="B1877" s="29"/>
      <c r="C1877" s="29"/>
      <c r="D1877" s="29"/>
      <c r="E1877" s="42"/>
    </row>
    <row r="1878" spans="1:5" ht="15">
      <c r="A1878" s="28"/>
      <c r="B1878" s="29"/>
      <c r="C1878" s="29"/>
      <c r="D1878" s="29"/>
      <c r="E1878" s="42"/>
    </row>
    <row r="1879" spans="1:5" ht="15">
      <c r="A1879" s="28"/>
      <c r="B1879" s="29"/>
      <c r="C1879" s="29"/>
      <c r="D1879" s="29"/>
      <c r="E1879" s="42"/>
    </row>
    <row r="1880" spans="1:5" ht="15">
      <c r="A1880" s="28"/>
      <c r="B1880" s="29"/>
      <c r="C1880" s="29"/>
      <c r="D1880" s="29"/>
      <c r="E1880" s="42"/>
    </row>
    <row r="1881" spans="1:5" ht="15">
      <c r="A1881" s="28"/>
      <c r="B1881" s="29"/>
      <c r="C1881" s="29"/>
      <c r="D1881" s="29"/>
      <c r="E1881" s="42"/>
    </row>
    <row r="1882" spans="1:5" ht="15">
      <c r="A1882" s="28"/>
      <c r="B1882" s="29"/>
      <c r="C1882" s="29"/>
      <c r="D1882" s="29"/>
      <c r="E1882" s="42"/>
    </row>
    <row r="1883" spans="1:5" ht="15">
      <c r="A1883" s="28"/>
      <c r="B1883" s="29"/>
      <c r="C1883" s="29"/>
      <c r="D1883" s="29"/>
      <c r="E1883" s="42"/>
    </row>
    <row r="1884" spans="1:5" ht="15">
      <c r="A1884" s="28"/>
      <c r="B1884" s="29"/>
      <c r="C1884" s="29"/>
      <c r="D1884" s="29"/>
      <c r="E1884" s="42"/>
    </row>
    <row r="1885" spans="1:5" ht="15">
      <c r="A1885" s="28"/>
      <c r="B1885" s="29"/>
      <c r="C1885" s="29"/>
      <c r="D1885" s="29"/>
      <c r="E1885" s="42"/>
    </row>
    <row r="1886" spans="1:5" ht="15">
      <c r="A1886" s="28"/>
      <c r="B1886" s="29"/>
      <c r="C1886" s="29"/>
      <c r="D1886" s="29"/>
      <c r="E1886" s="42"/>
    </row>
    <row r="1887" spans="1:5" ht="15">
      <c r="A1887" s="28"/>
      <c r="B1887" s="29"/>
      <c r="C1887" s="29"/>
      <c r="D1887" s="29"/>
      <c r="E1887" s="42"/>
    </row>
    <row r="1888" spans="1:5" ht="15">
      <c r="A1888" s="28"/>
      <c r="B1888" s="29"/>
      <c r="C1888" s="29"/>
      <c r="D1888" s="29"/>
      <c r="E1888" s="42"/>
    </row>
    <row r="1889" spans="1:5" ht="15">
      <c r="A1889" s="28"/>
      <c r="B1889" s="29"/>
      <c r="C1889" s="29"/>
      <c r="D1889" s="29"/>
      <c r="E1889" s="42"/>
    </row>
    <row r="1890" spans="1:5" ht="15">
      <c r="A1890" s="28"/>
      <c r="B1890" s="29"/>
      <c r="C1890" s="29"/>
      <c r="D1890" s="29"/>
      <c r="E1890" s="42"/>
    </row>
    <row r="1891" spans="1:5" ht="15">
      <c r="A1891" s="28"/>
      <c r="B1891" s="29"/>
      <c r="C1891" s="29"/>
      <c r="D1891" s="29"/>
      <c r="E1891" s="42"/>
    </row>
    <row r="1892" spans="1:5" ht="15">
      <c r="A1892" s="28"/>
      <c r="B1892" s="29"/>
      <c r="C1892" s="29"/>
      <c r="D1892" s="29"/>
      <c r="E1892" s="42"/>
    </row>
    <row r="1893" spans="1:5" ht="15">
      <c r="A1893" s="28"/>
      <c r="B1893" s="29"/>
      <c r="C1893" s="29"/>
      <c r="D1893" s="29"/>
      <c r="E1893" s="42"/>
    </row>
    <row r="1894" spans="1:5" ht="15">
      <c r="A1894" s="28"/>
      <c r="B1894" s="29"/>
      <c r="C1894" s="29"/>
      <c r="D1894" s="29"/>
      <c r="E1894" s="42"/>
    </row>
    <row r="1895" spans="1:5" ht="15">
      <c r="A1895" s="28"/>
      <c r="B1895" s="29"/>
      <c r="C1895" s="29"/>
      <c r="D1895" s="29"/>
      <c r="E1895" s="42"/>
    </row>
    <row r="1896" spans="1:5" ht="15">
      <c r="A1896" s="28"/>
      <c r="B1896" s="29"/>
      <c r="C1896" s="29"/>
      <c r="D1896" s="29"/>
      <c r="E1896" s="42"/>
    </row>
    <row r="1897" spans="1:5" ht="15">
      <c r="A1897" s="28"/>
      <c r="B1897" s="29"/>
      <c r="C1897" s="29"/>
      <c r="D1897" s="29"/>
      <c r="E1897" s="42"/>
    </row>
    <row r="1898" spans="1:5" ht="15">
      <c r="A1898" s="28"/>
      <c r="B1898" s="29"/>
      <c r="C1898" s="29"/>
      <c r="D1898" s="29"/>
      <c r="E1898" s="42"/>
    </row>
    <row r="1899" spans="1:5" ht="15">
      <c r="A1899" s="28"/>
      <c r="B1899" s="29"/>
      <c r="C1899" s="29"/>
      <c r="D1899" s="29"/>
      <c r="E1899" s="42"/>
    </row>
    <row r="1900" spans="1:5" ht="15">
      <c r="A1900" s="28"/>
      <c r="B1900" s="29"/>
      <c r="C1900" s="29"/>
      <c r="D1900" s="29"/>
      <c r="E1900" s="42"/>
    </row>
    <row r="1901" spans="1:5" ht="15">
      <c r="A1901" s="28"/>
      <c r="B1901" s="29"/>
      <c r="C1901" s="29"/>
      <c r="D1901" s="29"/>
      <c r="E1901" s="42"/>
    </row>
    <row r="1902" spans="1:5" ht="15">
      <c r="A1902" s="28"/>
      <c r="B1902" s="29"/>
      <c r="C1902" s="29"/>
      <c r="D1902" s="29"/>
      <c r="E1902" s="42"/>
    </row>
    <row r="1903" spans="1:5" ht="15">
      <c r="A1903" s="28"/>
      <c r="B1903" s="29"/>
      <c r="C1903" s="29"/>
      <c r="D1903" s="29"/>
      <c r="E1903" s="42"/>
    </row>
    <row r="1904" spans="1:5" ht="15.75">
      <c r="A1904" s="3"/>
      <c r="B1904" s="8"/>
    </row>
    <row r="1905" spans="1:2" ht="15.75">
      <c r="A1905" s="3"/>
      <c r="B1905" s="8"/>
    </row>
    <row r="1906" spans="1:2" ht="15.75">
      <c r="A1906" s="3"/>
      <c r="B1906" s="8"/>
    </row>
    <row r="1907" spans="1:2" ht="15.75">
      <c r="A1907" s="3"/>
      <c r="B1907" s="8"/>
    </row>
    <row r="1908" spans="1:2" ht="15.75">
      <c r="A1908" s="3"/>
      <c r="B1908" s="8"/>
    </row>
    <row r="1909" spans="1:2" ht="15.75">
      <c r="A1909" s="3"/>
      <c r="B1909" s="8"/>
    </row>
    <row r="1910" spans="1:2" ht="15.75">
      <c r="A1910" s="3"/>
      <c r="B1910" s="8"/>
    </row>
    <row r="1911" spans="1:2" ht="15.75">
      <c r="A1911" s="3"/>
      <c r="B1911" s="8"/>
    </row>
    <row r="1912" spans="1:2" ht="15.75">
      <c r="A1912" s="3"/>
      <c r="B1912" s="8"/>
    </row>
    <row r="1913" spans="1:2" ht="15.75">
      <c r="A1913" s="3"/>
      <c r="B1913" s="8"/>
    </row>
    <row r="1914" spans="1:2" ht="15.75">
      <c r="A1914" s="3"/>
      <c r="B1914" s="8"/>
    </row>
    <row r="1915" spans="1:2" ht="15.75">
      <c r="A1915" s="3"/>
      <c r="B1915" s="8"/>
    </row>
    <row r="1916" spans="1:2" ht="15.75">
      <c r="A1916" s="3"/>
      <c r="B1916" s="8"/>
    </row>
    <row r="1917" spans="1:2" ht="15.75">
      <c r="A1917" s="3"/>
      <c r="B1917" s="8"/>
    </row>
    <row r="1918" spans="1:2" ht="15.75">
      <c r="A1918" s="3"/>
      <c r="B1918" s="8"/>
    </row>
    <row r="1919" spans="1:2" ht="15.75">
      <c r="A1919" s="3"/>
      <c r="B1919" s="8"/>
    </row>
    <row r="1920" spans="1:2" ht="15.75">
      <c r="A1920" s="3"/>
      <c r="B1920" s="8"/>
    </row>
    <row r="1921" spans="1:2" ht="15.75">
      <c r="A1921" s="3"/>
      <c r="B1921" s="8"/>
    </row>
    <row r="1922" spans="1:2" ht="15.75">
      <c r="A1922" s="3"/>
      <c r="B1922" s="8"/>
    </row>
    <row r="1923" spans="1:2" ht="15.75">
      <c r="A1923" s="3"/>
      <c r="B1923" s="8"/>
    </row>
    <row r="1924" spans="1:2" ht="15.75">
      <c r="A1924" s="3"/>
      <c r="B1924" s="8"/>
    </row>
    <row r="1925" spans="1:2" ht="15.75">
      <c r="A1925" s="3"/>
      <c r="B1925" s="8"/>
    </row>
    <row r="1926" spans="1:2" ht="15.75">
      <c r="A1926" s="3"/>
      <c r="B1926" s="8"/>
    </row>
    <row r="1927" spans="1:2" ht="15.75">
      <c r="A1927" s="3"/>
      <c r="B1927" s="8"/>
    </row>
    <row r="1928" spans="1:2" ht="15.75">
      <c r="A1928" s="3"/>
      <c r="B1928" s="8"/>
    </row>
    <row r="1929" spans="1:2" ht="15.75">
      <c r="A1929" s="3"/>
      <c r="B1929" s="8"/>
    </row>
    <row r="1930" spans="1:2" ht="15.75">
      <c r="A1930" s="3"/>
      <c r="B1930" s="8"/>
    </row>
    <row r="1931" spans="1:2" ht="15.75">
      <c r="A1931" s="3"/>
      <c r="B1931" s="8"/>
    </row>
    <row r="1932" spans="1:2" ht="15.75">
      <c r="A1932" s="3"/>
      <c r="B1932" s="8"/>
    </row>
    <row r="1933" spans="1:2" ht="15.75">
      <c r="A1933" s="3"/>
      <c r="B1933" s="8"/>
    </row>
    <row r="1934" spans="1:2" ht="15.75">
      <c r="A1934" s="3"/>
      <c r="B1934" s="8"/>
    </row>
    <row r="1935" spans="1:2" ht="15.75">
      <c r="A1935" s="3"/>
      <c r="B1935" s="8"/>
    </row>
    <row r="1936" spans="1:2" ht="15.75">
      <c r="A1936" s="3"/>
      <c r="B1936" s="8"/>
    </row>
    <row r="1937" spans="1:2" ht="15.75">
      <c r="A1937" s="3"/>
      <c r="B1937" s="8"/>
    </row>
    <row r="1938" spans="1:2" ht="15.75">
      <c r="A1938" s="3"/>
      <c r="B1938" s="8"/>
    </row>
    <row r="1939" spans="1:2" ht="15.75">
      <c r="A1939" s="3"/>
      <c r="B1939" s="8"/>
    </row>
    <row r="1940" spans="1:2" ht="15.75">
      <c r="A1940" s="3"/>
      <c r="B1940" s="8"/>
    </row>
    <row r="1941" spans="1:2" ht="15.75">
      <c r="A1941" s="3"/>
      <c r="B1941" s="8"/>
    </row>
    <row r="1942" spans="1:2" ht="15.75">
      <c r="A1942" s="3"/>
      <c r="B1942" s="8"/>
    </row>
    <row r="1943" spans="1:2" ht="15.75">
      <c r="A1943" s="3"/>
      <c r="B1943" s="8"/>
    </row>
    <row r="1944" spans="1:2" ht="15.75">
      <c r="A1944" s="3"/>
      <c r="B1944" s="8"/>
    </row>
    <row r="1945" spans="1:2" ht="15.75">
      <c r="A1945" s="3"/>
      <c r="B1945" s="8"/>
    </row>
    <row r="1946" spans="1:2" ht="15.75">
      <c r="A1946" s="3"/>
      <c r="B1946" s="8"/>
    </row>
    <row r="1947" spans="1:2" ht="15.75">
      <c r="A1947" s="3"/>
      <c r="B1947" s="8"/>
    </row>
    <row r="1948" spans="1:2" ht="15.75">
      <c r="A1948" s="3"/>
      <c r="B1948" s="8"/>
    </row>
    <row r="1949" spans="1:2" ht="15.75">
      <c r="A1949" s="3"/>
      <c r="B1949" s="8"/>
    </row>
    <row r="1950" spans="1:2" ht="15.75">
      <c r="A1950" s="3"/>
      <c r="B1950" s="8"/>
    </row>
    <row r="1951" spans="1:2" ht="15.75">
      <c r="A1951" s="3"/>
      <c r="B1951" s="8"/>
    </row>
    <row r="1952" spans="1:2" ht="15.75">
      <c r="A1952" s="3"/>
      <c r="B1952" s="8"/>
    </row>
    <row r="1953" spans="1:2" ht="15.75">
      <c r="A1953" s="3"/>
      <c r="B1953" s="8"/>
    </row>
    <row r="1954" spans="1:2" ht="15.75">
      <c r="A1954" s="3"/>
      <c r="B1954" s="8"/>
    </row>
    <row r="1955" spans="1:2" ht="15.75">
      <c r="A1955" s="3"/>
      <c r="B1955" s="8"/>
    </row>
    <row r="1956" spans="1:2" ht="15.75">
      <c r="A1956" s="3"/>
      <c r="B1956" s="8"/>
    </row>
    <row r="1957" spans="1:2" ht="15.75">
      <c r="A1957" s="3"/>
      <c r="B1957" s="8"/>
    </row>
    <row r="1958" spans="1:2" ht="15.75">
      <c r="A1958" s="3"/>
      <c r="B1958" s="8"/>
    </row>
    <row r="1959" spans="1:2" ht="15.75">
      <c r="A1959" s="3"/>
      <c r="B1959" s="8"/>
    </row>
    <row r="1960" spans="1:2" ht="15.75">
      <c r="A1960" s="3"/>
      <c r="B1960" s="8"/>
    </row>
    <row r="1961" spans="1:2" ht="15.75">
      <c r="A1961" s="3"/>
      <c r="B1961" s="8"/>
    </row>
    <row r="1962" spans="1:2" ht="15.75">
      <c r="A1962" s="3"/>
      <c r="B1962" s="8"/>
    </row>
    <row r="1963" spans="1:2" ht="15.75">
      <c r="A1963" s="3"/>
      <c r="B1963" s="8"/>
    </row>
    <row r="1964" spans="1:2" ht="15.75">
      <c r="A1964" s="3"/>
      <c r="B1964" s="8"/>
    </row>
    <row r="1965" spans="1:2" ht="15.75">
      <c r="A1965" s="3"/>
      <c r="B1965" s="8"/>
    </row>
    <row r="1966" spans="1:2" ht="15.75">
      <c r="A1966" s="3"/>
      <c r="B1966" s="8"/>
    </row>
    <row r="1967" spans="1:2" ht="15.75">
      <c r="A1967" s="3"/>
      <c r="B1967" s="8"/>
    </row>
    <row r="1968" spans="1:2" ht="15.75">
      <c r="A1968" s="3"/>
      <c r="B1968" s="8"/>
    </row>
    <row r="1969" spans="1:2" ht="15.75">
      <c r="A1969" s="3"/>
      <c r="B1969" s="8"/>
    </row>
    <row r="1970" spans="1:2" ht="15.75">
      <c r="A1970" s="3"/>
      <c r="B1970" s="8"/>
    </row>
    <row r="1971" spans="1:2" ht="15.75">
      <c r="A1971" s="3"/>
      <c r="B1971" s="8"/>
    </row>
    <row r="1972" spans="1:2" ht="15.75">
      <c r="A1972" s="3"/>
      <c r="B1972" s="8"/>
    </row>
    <row r="1973" spans="1:2" ht="15.75">
      <c r="A1973" s="3"/>
      <c r="B1973" s="8"/>
    </row>
    <row r="1974" spans="1:2" ht="15.75">
      <c r="A1974" s="3"/>
      <c r="B1974" s="8"/>
    </row>
    <row r="1975" spans="1:2" ht="15.75">
      <c r="A1975" s="3"/>
      <c r="B1975" s="8"/>
    </row>
    <row r="1976" spans="1:2" ht="15.75">
      <c r="A1976" s="3"/>
      <c r="B1976" s="8"/>
    </row>
    <row r="1977" spans="1:2" ht="15.75">
      <c r="A1977" s="3"/>
      <c r="B1977" s="8"/>
    </row>
    <row r="1978" spans="1:2" ht="15.75">
      <c r="A1978" s="3"/>
      <c r="B1978" s="8"/>
    </row>
    <row r="1979" spans="1:2" ht="15.75">
      <c r="A1979" s="3"/>
      <c r="B1979" s="8"/>
    </row>
    <row r="1980" spans="1:2" ht="15.75">
      <c r="A1980" s="3"/>
      <c r="B1980" s="8"/>
    </row>
    <row r="1981" spans="1:2" ht="15.75">
      <c r="A1981" s="3"/>
      <c r="B1981" s="8"/>
    </row>
    <row r="1982" spans="1:2" ht="15.75">
      <c r="A1982" s="3"/>
      <c r="B1982" s="8"/>
    </row>
    <row r="1983" spans="1:2" ht="15.75">
      <c r="A1983" s="3"/>
      <c r="B1983" s="8"/>
    </row>
    <row r="1984" spans="1:2" ht="15.75">
      <c r="A1984" s="3"/>
      <c r="B1984" s="8"/>
    </row>
    <row r="1985" spans="1:2" ht="15.75">
      <c r="A1985" s="3"/>
      <c r="B1985" s="8"/>
    </row>
    <row r="1986" spans="1:2" ht="15.75">
      <c r="A1986" s="3"/>
      <c r="B1986" s="8"/>
    </row>
    <row r="1987" spans="1:2" ht="15.75">
      <c r="A1987" s="3"/>
      <c r="B1987" s="8"/>
    </row>
    <row r="1988" spans="1:2" ht="15.75">
      <c r="A1988" s="3"/>
      <c r="B1988" s="8"/>
    </row>
    <row r="1989" spans="1:2" ht="15.75">
      <c r="A1989" s="3"/>
      <c r="B1989" s="8"/>
    </row>
    <row r="1990" spans="1:2" ht="15.75">
      <c r="A1990" s="3"/>
      <c r="B1990" s="8"/>
    </row>
    <row r="1991" spans="1:2" ht="15.75">
      <c r="A1991" s="3"/>
      <c r="B1991" s="8"/>
    </row>
    <row r="1992" spans="1:2" ht="15.75">
      <c r="A1992" s="3"/>
      <c r="B1992" s="8"/>
    </row>
    <row r="1993" spans="1:2" ht="15.75">
      <c r="A1993" s="3"/>
      <c r="B1993" s="8"/>
    </row>
    <row r="1994" spans="1:2" ht="15.75">
      <c r="A1994" s="3"/>
      <c r="B1994" s="8"/>
    </row>
    <row r="1995" spans="1:2" ht="15.75">
      <c r="A1995" s="3"/>
      <c r="B1995" s="8"/>
    </row>
    <row r="1996" spans="1:2" ht="15.75">
      <c r="A1996" s="3"/>
      <c r="B1996" s="8"/>
    </row>
    <row r="1997" spans="1:2" ht="15.75">
      <c r="A1997" s="3"/>
      <c r="B1997" s="8"/>
    </row>
    <row r="1998" spans="1:2" ht="15.75">
      <c r="A1998" s="3"/>
      <c r="B1998" s="8"/>
    </row>
    <row r="1999" spans="1:2" ht="15.75">
      <c r="A1999" s="3"/>
      <c r="B1999" s="8"/>
    </row>
    <row r="2000" spans="1:2" ht="15.75">
      <c r="A2000" s="3"/>
      <c r="B2000" s="8"/>
    </row>
    <row r="2001" spans="1:2" ht="15.75">
      <c r="A2001" s="3"/>
      <c r="B2001" s="8"/>
    </row>
    <row r="2002" spans="1:2" ht="15.75">
      <c r="A2002" s="3"/>
      <c r="B2002" s="8"/>
    </row>
    <row r="2003" spans="1:2" ht="15.75">
      <c r="A2003" s="3"/>
      <c r="B2003" s="8"/>
    </row>
    <row r="2004" spans="1:2" ht="15.75">
      <c r="A2004" s="3"/>
      <c r="B2004" s="8"/>
    </row>
    <row r="2005" spans="1:2" ht="15.75">
      <c r="A2005" s="3"/>
      <c r="B2005" s="8"/>
    </row>
    <row r="2006" spans="1:2" ht="15.75">
      <c r="A2006" s="3"/>
      <c r="B2006" s="8"/>
    </row>
    <row r="2007" spans="1:2" ht="15.75">
      <c r="A2007" s="3"/>
      <c r="B2007" s="8"/>
    </row>
    <row r="2008" spans="1:2" ht="15.75">
      <c r="A2008" s="3"/>
      <c r="B2008" s="8"/>
    </row>
    <row r="2009" spans="1:2" ht="15.75">
      <c r="A2009" s="3"/>
      <c r="B2009" s="8"/>
    </row>
    <row r="2010" spans="1:2" ht="15.75">
      <c r="A2010" s="3"/>
      <c r="B2010" s="8"/>
    </row>
    <row r="2011" spans="1:2" ht="15.75">
      <c r="A2011" s="3"/>
      <c r="B2011" s="8"/>
    </row>
    <row r="2012" spans="1:2" ht="15.75">
      <c r="A2012" s="3"/>
      <c r="B2012" s="8"/>
    </row>
    <row r="2013" spans="1:2" ht="15.75">
      <c r="A2013" s="3"/>
      <c r="B2013" s="8"/>
    </row>
    <row r="2014" spans="1:2" ht="15.75">
      <c r="A2014" s="3"/>
      <c r="B2014" s="8"/>
    </row>
    <row r="2015" spans="1:2" ht="15.75">
      <c r="A2015" s="3"/>
      <c r="B2015" s="8"/>
    </row>
    <row r="2016" spans="1:2" ht="15.75">
      <c r="A2016" s="3"/>
      <c r="B2016" s="8"/>
    </row>
    <row r="2017" spans="1:2" ht="15.75">
      <c r="A2017" s="3"/>
      <c r="B2017" s="8"/>
    </row>
    <row r="2018" spans="1:2" ht="15.75">
      <c r="A2018" s="3"/>
      <c r="B2018" s="8"/>
    </row>
    <row r="2019" spans="1:2" ht="15.75">
      <c r="A2019" s="3"/>
      <c r="B2019" s="8"/>
    </row>
    <row r="2020" spans="1:2" ht="15.75">
      <c r="A2020" s="3"/>
      <c r="B2020" s="8"/>
    </row>
    <row r="2021" spans="1:2" ht="15.75">
      <c r="A2021" s="3"/>
      <c r="B2021" s="8"/>
    </row>
    <row r="2022" spans="1:2" ht="15.75">
      <c r="A2022" s="3"/>
      <c r="B2022" s="8"/>
    </row>
    <row r="2023" spans="1:2" ht="15.75">
      <c r="A2023" s="3"/>
      <c r="B2023" s="8"/>
    </row>
    <row r="2024" spans="1:2" ht="15.75">
      <c r="A2024" s="3"/>
      <c r="B2024" s="8"/>
    </row>
    <row r="2025" spans="1:2" ht="15.75">
      <c r="A2025" s="3"/>
      <c r="B2025" s="8"/>
    </row>
    <row r="2026" spans="1:2" ht="15.75">
      <c r="A2026" s="3"/>
      <c r="B2026" s="8"/>
    </row>
    <row r="2027" spans="1:2" ht="15.75">
      <c r="A2027" s="3"/>
      <c r="B2027" s="8"/>
    </row>
    <row r="2028" spans="1:2" ht="15.75">
      <c r="A2028" s="3"/>
      <c r="B2028" s="8"/>
    </row>
    <row r="2029" spans="1:2" ht="15.75">
      <c r="A2029" s="3"/>
      <c r="B2029" s="8"/>
    </row>
    <row r="2030" spans="1:2" ht="15.75">
      <c r="A2030" s="3"/>
      <c r="B2030" s="8"/>
    </row>
    <row r="2031" spans="1:2" ht="15.75">
      <c r="A2031" s="3"/>
      <c r="B2031" s="8"/>
    </row>
    <row r="2032" spans="1:2" ht="15.75">
      <c r="A2032" s="3"/>
      <c r="B2032" s="8"/>
    </row>
    <row r="2033" spans="1:2" ht="15.75">
      <c r="A2033" s="3"/>
      <c r="B2033" s="8"/>
    </row>
    <row r="2034" spans="1:2" ht="15.75">
      <c r="A2034" s="3"/>
      <c r="B2034" s="8"/>
    </row>
    <row r="2035" spans="1:2" ht="15.75">
      <c r="A2035" s="3"/>
      <c r="B2035" s="8"/>
    </row>
    <row r="2036" spans="1:2" ht="15.75">
      <c r="A2036" s="3"/>
      <c r="B2036" s="8"/>
    </row>
    <row r="2037" spans="1:2" ht="15.75">
      <c r="A2037" s="3"/>
      <c r="B2037" s="8"/>
    </row>
    <row r="2038" spans="1:2" ht="15.75">
      <c r="A2038" s="3"/>
      <c r="B2038" s="8"/>
    </row>
    <row r="2039" spans="1:2" ht="15.75">
      <c r="A2039" s="3"/>
      <c r="B2039" s="8"/>
    </row>
    <row r="2040" spans="1:2" ht="15.75">
      <c r="A2040" s="3"/>
      <c r="B2040" s="8"/>
    </row>
    <row r="2041" spans="1:2" ht="15.75">
      <c r="A2041" s="3"/>
      <c r="B2041" s="8"/>
    </row>
    <row r="2042" spans="1:2" ht="15.75">
      <c r="A2042" s="3"/>
      <c r="B2042" s="8"/>
    </row>
    <row r="2043" spans="1:2" ht="15.75">
      <c r="A2043" s="3"/>
      <c r="B2043" s="8"/>
    </row>
    <row r="2044" spans="1:2" ht="15.75">
      <c r="A2044" s="3"/>
      <c r="B2044" s="8"/>
    </row>
    <row r="2045" spans="1:2" ht="15.75">
      <c r="A2045" s="3"/>
      <c r="B2045" s="8"/>
    </row>
    <row r="2046" spans="1:2" ht="15.75">
      <c r="A2046" s="3"/>
      <c r="B2046" s="8"/>
    </row>
    <row r="2047" spans="1:2" ht="15.75">
      <c r="A2047" s="3"/>
      <c r="B2047" s="8"/>
    </row>
    <row r="2048" spans="1:2" ht="15.75">
      <c r="A2048" s="3"/>
      <c r="B2048" s="8"/>
    </row>
    <row r="2049" spans="1:2" ht="15.75">
      <c r="A2049" s="3"/>
      <c r="B2049" s="8"/>
    </row>
    <row r="2050" spans="1:2" ht="15.75">
      <c r="A2050" s="3"/>
      <c r="B2050" s="8"/>
    </row>
    <row r="2051" spans="1:2" ht="15.75">
      <c r="A2051" s="3"/>
      <c r="B2051" s="8"/>
    </row>
    <row r="2052" spans="1:2" ht="15.75">
      <c r="A2052" s="3"/>
      <c r="B2052" s="8"/>
    </row>
    <row r="2053" spans="1:2" ht="15.75">
      <c r="A2053" s="3"/>
      <c r="B2053" s="8"/>
    </row>
    <row r="2054" spans="1:2" ht="15.75">
      <c r="A2054" s="3"/>
      <c r="B2054" s="8"/>
    </row>
    <row r="2055" spans="1:2" ht="15.75">
      <c r="A2055" s="3"/>
      <c r="B2055" s="8"/>
    </row>
    <row r="2056" spans="1:2" ht="15.75">
      <c r="A2056" s="3"/>
      <c r="B2056" s="8"/>
    </row>
    <row r="2057" spans="1:2" ht="15.75">
      <c r="A2057" s="3"/>
      <c r="B2057" s="8"/>
    </row>
    <row r="2058" spans="1:2" ht="15.75">
      <c r="A2058" s="3"/>
      <c r="B2058" s="8"/>
    </row>
    <row r="2059" spans="1:2" ht="15.75">
      <c r="A2059" s="3"/>
      <c r="B2059" s="8"/>
    </row>
    <row r="2060" spans="1:2" ht="15.75">
      <c r="A2060" s="3"/>
      <c r="B2060" s="8"/>
    </row>
    <row r="2061" spans="1:2" ht="15.75">
      <c r="A2061" s="3"/>
      <c r="B2061" s="8"/>
    </row>
    <row r="2062" spans="1:2" ht="15.75">
      <c r="A2062" s="3"/>
      <c r="B2062" s="8"/>
    </row>
    <row r="2063" spans="1:2" ht="15.75">
      <c r="A2063" s="3"/>
      <c r="B2063" s="8"/>
    </row>
    <row r="2064" spans="1:2" ht="15.75">
      <c r="A2064" s="3"/>
      <c r="B2064" s="8"/>
    </row>
    <row r="2065" spans="1:2" ht="15.75">
      <c r="A2065" s="3"/>
      <c r="B2065" s="8"/>
    </row>
    <row r="2066" spans="1:2" ht="15.75">
      <c r="A2066" s="3"/>
      <c r="B2066" s="8"/>
    </row>
    <row r="2067" spans="1:2" ht="15.75">
      <c r="A2067" s="3"/>
      <c r="B2067" s="8"/>
    </row>
    <row r="2068" spans="1:2" ht="15.75">
      <c r="A2068" s="3"/>
      <c r="B2068" s="8"/>
    </row>
    <row r="2069" spans="1:2" ht="15.75">
      <c r="A2069" s="3"/>
      <c r="B2069" s="8"/>
    </row>
    <row r="2070" spans="1:2" ht="15.75">
      <c r="A2070" s="3"/>
      <c r="B2070" s="8"/>
    </row>
    <row r="2071" spans="1:2" ht="15.75">
      <c r="A2071" s="3"/>
      <c r="B2071" s="8"/>
    </row>
    <row r="2072" spans="1:2" ht="15.75">
      <c r="A2072" s="3"/>
      <c r="B2072" s="8"/>
    </row>
    <row r="2073" spans="1:2" ht="15.75">
      <c r="A2073" s="3"/>
      <c r="B2073" s="8"/>
    </row>
    <row r="2074" spans="1:2" ht="15.75">
      <c r="A2074" s="3"/>
      <c r="B2074" s="8"/>
    </row>
    <row r="2075" spans="1:2" ht="15.75">
      <c r="A2075" s="3"/>
      <c r="B2075" s="8"/>
    </row>
    <row r="2076" spans="1:2" ht="15.75">
      <c r="A2076" s="3"/>
      <c r="B2076" s="8"/>
    </row>
    <row r="2077" spans="1:2" ht="15.75">
      <c r="A2077" s="3"/>
      <c r="B2077" s="8"/>
    </row>
    <row r="2078" spans="1:2" ht="15.75">
      <c r="A2078" s="3"/>
      <c r="B2078" s="8"/>
    </row>
    <row r="2079" spans="1:2" ht="15.75">
      <c r="A2079" s="3"/>
      <c r="B2079" s="8"/>
    </row>
    <row r="2080" spans="1:2" ht="15.75">
      <c r="A2080" s="3"/>
      <c r="B2080" s="8"/>
    </row>
    <row r="2081" spans="1:2" ht="15.75">
      <c r="A2081" s="3"/>
      <c r="B2081" s="8"/>
    </row>
    <row r="2082" spans="1:2" ht="15.75">
      <c r="A2082" s="3"/>
      <c r="B2082" s="8"/>
    </row>
    <row r="2083" spans="1:2" ht="15.75">
      <c r="A2083" s="3"/>
      <c r="B2083" s="8"/>
    </row>
    <row r="2084" spans="1:2" ht="15.75">
      <c r="A2084" s="3"/>
      <c r="B2084" s="8"/>
    </row>
    <row r="2085" spans="1:2" ht="15.75">
      <c r="A2085" s="3"/>
      <c r="B2085" s="8"/>
    </row>
    <row r="2086" spans="1:2" ht="15.75">
      <c r="A2086" s="3"/>
      <c r="B2086" s="8"/>
    </row>
    <row r="2087" spans="1:2" ht="15.75">
      <c r="A2087" s="3"/>
      <c r="B2087" s="8"/>
    </row>
    <row r="2088" spans="1:2" ht="15.75">
      <c r="A2088" s="3"/>
      <c r="B2088" s="8"/>
    </row>
    <row r="2089" spans="1:2" ht="15.75">
      <c r="A2089" s="3"/>
      <c r="B2089" s="8"/>
    </row>
    <row r="2090" spans="1:2" ht="15.75">
      <c r="A2090" s="3"/>
      <c r="B2090" s="8"/>
    </row>
    <row r="2091" spans="1:2" ht="15.75">
      <c r="A2091" s="3"/>
      <c r="B2091" s="8"/>
    </row>
    <row r="2092" spans="1:2" ht="15.75">
      <c r="A2092" s="3"/>
      <c r="B2092" s="8"/>
    </row>
    <row r="2093" spans="1:2" ht="15.75">
      <c r="A2093" s="3"/>
      <c r="B2093" s="8"/>
    </row>
    <row r="2094" spans="1:2" ht="15.75">
      <c r="A2094" s="3"/>
      <c r="B2094" s="8"/>
    </row>
    <row r="2095" spans="1:2" ht="15.75">
      <c r="A2095" s="3"/>
      <c r="B2095" s="8"/>
    </row>
    <row r="2096" spans="1:2" ht="15.75">
      <c r="A2096" s="3"/>
      <c r="B2096" s="8"/>
    </row>
    <row r="2097" spans="1:2" ht="15.75">
      <c r="A2097" s="3"/>
      <c r="B2097" s="8"/>
    </row>
    <row r="2098" spans="1:2" ht="15.75">
      <c r="A2098" s="3"/>
      <c r="B2098" s="8"/>
    </row>
    <row r="2099" spans="1:2" ht="15.75">
      <c r="A2099" s="3"/>
      <c r="B2099" s="8"/>
    </row>
    <row r="2100" spans="1:2" ht="15.75">
      <c r="A2100" s="3"/>
      <c r="B2100" s="8"/>
    </row>
    <row r="2101" spans="1:2" ht="15.75">
      <c r="A2101" s="3"/>
      <c r="B2101" s="8"/>
    </row>
    <row r="2102" spans="1:2" ht="15.75">
      <c r="A2102" s="3"/>
      <c r="B2102" s="8"/>
    </row>
    <row r="2103" spans="1:2" ht="15.75">
      <c r="A2103" s="3"/>
      <c r="B2103" s="8"/>
    </row>
    <row r="2104" spans="1:2" ht="15.75">
      <c r="A2104" s="3"/>
      <c r="B2104" s="8"/>
    </row>
    <row r="2105" spans="1:2" ht="15.75">
      <c r="A2105" s="3"/>
      <c r="B2105" s="8"/>
    </row>
    <row r="2106" spans="1:2" ht="15.75">
      <c r="A2106" s="3"/>
      <c r="B2106" s="8"/>
    </row>
    <row r="2107" spans="1:2" ht="15.75">
      <c r="A2107" s="3"/>
      <c r="B2107" s="8"/>
    </row>
    <row r="2108" spans="1:2" ht="15.75">
      <c r="A2108" s="3"/>
      <c r="B2108" s="8"/>
    </row>
    <row r="2109" spans="1:2" ht="15.75">
      <c r="A2109" s="3"/>
      <c r="B2109" s="8"/>
    </row>
    <row r="2110" spans="1:2" ht="15.75">
      <c r="A2110" s="3"/>
      <c r="B2110" s="8"/>
    </row>
    <row r="2111" spans="1:2" ht="15.75">
      <c r="A2111" s="3"/>
      <c r="B2111" s="8"/>
    </row>
    <row r="2112" spans="1:2" ht="15.75">
      <c r="A2112" s="3"/>
      <c r="B2112" s="8"/>
    </row>
    <row r="2113" spans="1:2" ht="15.75">
      <c r="A2113" s="3"/>
      <c r="B2113" s="8"/>
    </row>
    <row r="2114" spans="1:2" ht="15.75">
      <c r="A2114" s="3"/>
      <c r="B2114" s="8"/>
    </row>
    <row r="2115" spans="1:2" ht="15.75">
      <c r="A2115" s="3"/>
      <c r="B2115" s="8"/>
    </row>
    <row r="2116" spans="1:2" ht="15.75">
      <c r="A2116" s="3"/>
      <c r="B2116" s="8"/>
    </row>
    <row r="2117" spans="1:2" ht="15.75">
      <c r="A2117" s="3"/>
      <c r="B2117" s="8"/>
    </row>
    <row r="2118" spans="1:2" ht="15.75">
      <c r="A2118" s="3"/>
      <c r="B2118" s="8"/>
    </row>
    <row r="2119" spans="1:2" ht="15.75">
      <c r="A2119" s="3"/>
      <c r="B2119" s="8"/>
    </row>
    <row r="2120" spans="1:2" ht="15.75">
      <c r="A2120" s="3"/>
      <c r="B2120" s="8"/>
    </row>
    <row r="2121" spans="1:2" ht="15.75">
      <c r="A2121" s="3"/>
      <c r="B2121" s="8"/>
    </row>
    <row r="2122" spans="1:2" ht="15.75">
      <c r="A2122" s="3"/>
      <c r="B2122" s="8"/>
    </row>
    <row r="2123" spans="1:2" ht="15.75">
      <c r="A2123" s="3"/>
      <c r="B2123" s="8"/>
    </row>
    <row r="2124" spans="1:2" ht="15.75">
      <c r="A2124" s="3"/>
      <c r="B2124" s="8"/>
    </row>
    <row r="2125" spans="1:2" ht="15.75">
      <c r="A2125" s="3"/>
      <c r="B2125" s="8"/>
    </row>
    <row r="2126" spans="1:2" ht="15.75">
      <c r="A2126" s="3"/>
      <c r="B2126" s="8"/>
    </row>
    <row r="2127" spans="1:2" ht="15.75">
      <c r="A2127" s="3"/>
      <c r="B2127" s="8"/>
    </row>
    <row r="2128" spans="1:2" ht="15.75">
      <c r="A2128" s="3"/>
      <c r="B2128" s="8"/>
    </row>
    <row r="2129" spans="1:2" ht="15.75">
      <c r="A2129" s="3"/>
      <c r="B2129" s="8"/>
    </row>
    <row r="2130" spans="1:2" ht="15.75">
      <c r="A2130" s="3"/>
      <c r="B2130" s="8"/>
    </row>
    <row r="2131" spans="1:2" ht="15.75">
      <c r="A2131" s="3"/>
      <c r="B2131" s="8"/>
    </row>
    <row r="2132" spans="1:2" ht="15.75">
      <c r="A2132" s="3"/>
      <c r="B2132" s="8"/>
    </row>
    <row r="2133" spans="1:2" ht="15.75">
      <c r="A2133" s="3"/>
      <c r="B2133" s="8"/>
    </row>
    <row r="2134" spans="1:2" ht="15.75">
      <c r="A2134" s="3"/>
      <c r="B2134" s="8"/>
    </row>
    <row r="2135" spans="1:2" ht="15.75">
      <c r="A2135" s="3"/>
      <c r="B2135" s="8"/>
    </row>
    <row r="2136" spans="1:2" ht="15.75">
      <c r="A2136" s="3"/>
      <c r="B2136" s="8"/>
    </row>
    <row r="2137" spans="1:2" ht="15.75">
      <c r="A2137" s="3"/>
      <c r="B2137" s="8"/>
    </row>
    <row r="2138" spans="1:2" ht="15.75">
      <c r="A2138" s="3"/>
      <c r="B2138" s="8"/>
    </row>
    <row r="2139" spans="1:2" ht="15.75">
      <c r="A2139" s="3"/>
      <c r="B2139" s="8"/>
    </row>
    <row r="2140" spans="1:2" ht="15.75">
      <c r="A2140" s="3"/>
      <c r="B2140" s="8"/>
    </row>
    <row r="2141" spans="1:2" ht="15.75">
      <c r="A2141" s="3"/>
      <c r="B2141" s="8"/>
    </row>
    <row r="2142" spans="1:2" ht="15.75">
      <c r="A2142" s="3"/>
      <c r="B2142" s="8"/>
    </row>
    <row r="2143" spans="1:2" ht="15.75">
      <c r="A2143" s="3"/>
      <c r="B2143" s="8"/>
    </row>
    <row r="2144" spans="1:2" ht="15.75">
      <c r="A2144" s="3"/>
      <c r="B2144" s="8"/>
    </row>
    <row r="2145" spans="1:2" ht="15.75">
      <c r="A2145" s="3"/>
      <c r="B2145" s="8"/>
    </row>
    <row r="2146" spans="1:2" ht="15.75">
      <c r="A2146" s="3"/>
      <c r="B2146" s="8"/>
    </row>
    <row r="2147" spans="1:2" ht="15.75">
      <c r="A2147" s="3"/>
      <c r="B2147" s="8"/>
    </row>
    <row r="2148" spans="1:2" ht="15.75">
      <c r="A2148" s="3"/>
      <c r="B2148" s="8"/>
    </row>
    <row r="2149" spans="1:2" ht="15.75">
      <c r="A2149" s="3"/>
      <c r="B2149" s="8"/>
    </row>
    <row r="2150" spans="1:2" ht="15.75">
      <c r="A2150" s="3"/>
      <c r="B2150" s="8"/>
    </row>
    <row r="2151" spans="1:2" ht="15.75">
      <c r="A2151" s="3"/>
      <c r="B2151" s="8"/>
    </row>
    <row r="2152" spans="1:2" ht="15.75">
      <c r="A2152" s="3"/>
      <c r="B2152" s="8"/>
    </row>
    <row r="2153" spans="1:2" ht="15.75">
      <c r="A2153" s="3"/>
      <c r="B2153" s="8"/>
    </row>
    <row r="2154" spans="1:2" ht="15.75">
      <c r="A2154" s="3"/>
      <c r="B2154" s="8"/>
    </row>
    <row r="2155" spans="1:2" ht="15.75">
      <c r="A2155" s="3"/>
      <c r="B2155" s="8"/>
    </row>
    <row r="2156" spans="1:2" ht="15.75">
      <c r="A2156" s="3"/>
      <c r="B2156" s="8"/>
    </row>
    <row r="2157" spans="1:2" ht="15.75">
      <c r="A2157" s="3"/>
      <c r="B2157" s="8"/>
    </row>
    <row r="2158" spans="1:2" ht="15.75">
      <c r="A2158" s="3"/>
      <c r="B2158" s="8"/>
    </row>
    <row r="2159" spans="1:2" ht="15.75">
      <c r="A2159" s="3"/>
      <c r="B2159" s="8"/>
    </row>
    <row r="2160" spans="1:2" ht="15.75">
      <c r="A2160" s="3"/>
      <c r="B2160" s="8"/>
    </row>
    <row r="2161" spans="1:2" ht="15.75">
      <c r="A2161" s="3"/>
      <c r="B2161" s="8"/>
    </row>
    <row r="2162" spans="1:2" ht="15.75">
      <c r="A2162" s="3"/>
      <c r="B2162" s="8"/>
    </row>
    <row r="2163" spans="1:2" ht="15.75">
      <c r="A2163" s="3"/>
      <c r="B2163" s="8"/>
    </row>
    <row r="2164" spans="1:2" ht="15.75">
      <c r="A2164" s="3"/>
      <c r="B2164" s="8"/>
    </row>
    <row r="2165" spans="1:2" ht="15.75">
      <c r="A2165" s="3"/>
      <c r="B2165" s="8"/>
    </row>
    <row r="2166" spans="1:2" ht="15.75">
      <c r="A2166" s="3"/>
      <c r="B2166" s="8"/>
    </row>
    <row r="2167" spans="1:2" ht="15.75">
      <c r="A2167" s="3"/>
      <c r="B2167" s="8"/>
    </row>
    <row r="2168" spans="1:2" ht="15.75">
      <c r="A2168" s="3"/>
      <c r="B2168" s="8"/>
    </row>
    <row r="2169" spans="1:2" ht="15.75">
      <c r="A2169" s="3"/>
      <c r="B2169" s="8"/>
    </row>
    <row r="2170" spans="1:2" ht="15.75">
      <c r="A2170" s="3"/>
      <c r="B2170" s="8"/>
    </row>
    <row r="2171" spans="1:2" ht="15.75">
      <c r="A2171" s="3"/>
      <c r="B2171" s="8"/>
    </row>
    <row r="2172" spans="1:2" ht="15.75">
      <c r="A2172" s="3"/>
      <c r="B2172" s="8"/>
    </row>
    <row r="2173" spans="1:2" ht="15.75">
      <c r="A2173" s="3"/>
      <c r="B2173" s="8"/>
    </row>
    <row r="2174" spans="1:2" ht="15.75">
      <c r="A2174" s="3"/>
      <c r="B2174" s="8"/>
    </row>
    <row r="2175" spans="1:2" ht="15.75">
      <c r="A2175" s="3"/>
      <c r="B2175" s="8"/>
    </row>
    <row r="2176" spans="1:2" ht="15.75">
      <c r="A2176" s="3"/>
      <c r="B2176" s="8"/>
    </row>
    <row r="2177" spans="1:2" ht="15.75">
      <c r="A2177" s="3"/>
      <c r="B2177" s="8"/>
    </row>
    <row r="2178" spans="1:2" ht="15.75">
      <c r="A2178" s="3"/>
      <c r="B2178" s="8"/>
    </row>
    <row r="2179" spans="1:2" ht="15.75">
      <c r="A2179" s="3"/>
      <c r="B2179" s="8"/>
    </row>
    <row r="2180" spans="1:2" ht="15.75">
      <c r="A2180" s="3"/>
      <c r="B2180" s="8"/>
    </row>
    <row r="2181" spans="1:2" ht="15.75">
      <c r="A2181" s="3"/>
      <c r="B2181" s="8"/>
    </row>
    <row r="2182" spans="1:2" ht="15.75">
      <c r="A2182" s="3"/>
      <c r="B2182" s="8"/>
    </row>
    <row r="2183" spans="1:2" ht="15.75">
      <c r="A2183" s="3"/>
      <c r="B2183" s="8"/>
    </row>
    <row r="2184" spans="1:2" ht="15.75">
      <c r="A2184" s="3"/>
      <c r="B2184" s="8"/>
    </row>
    <row r="2185" spans="1:2" ht="15.75">
      <c r="A2185" s="3"/>
      <c r="B2185" s="8"/>
    </row>
    <row r="2186" spans="1:2" ht="15.75">
      <c r="A2186" s="3"/>
      <c r="B2186" s="8"/>
    </row>
    <row r="2187" spans="1:2" ht="15.75">
      <c r="A2187" s="3"/>
      <c r="B2187" s="8"/>
    </row>
    <row r="2188" spans="1:2" ht="15.75">
      <c r="A2188" s="3"/>
      <c r="B2188" s="8"/>
    </row>
    <row r="2189" spans="1:2" ht="15.75">
      <c r="A2189" s="3"/>
      <c r="B2189" s="8"/>
    </row>
    <row r="2190" spans="1:2" ht="15.75">
      <c r="A2190" s="3"/>
      <c r="B2190" s="8"/>
    </row>
    <row r="2191" spans="1:2" ht="15.75">
      <c r="A2191" s="3"/>
      <c r="B2191" s="8"/>
    </row>
    <row r="2192" spans="1:2" ht="15.75">
      <c r="A2192" s="3"/>
      <c r="B2192" s="8"/>
    </row>
    <row r="2193" spans="1:2" ht="15.75">
      <c r="A2193" s="3"/>
      <c r="B2193" s="8"/>
    </row>
    <row r="2194" spans="1:2" ht="15.75">
      <c r="A2194" s="3"/>
      <c r="B2194" s="8"/>
    </row>
    <row r="2195" spans="1:2" ht="15.75">
      <c r="A2195" s="3"/>
      <c r="B2195" s="8"/>
    </row>
    <row r="2196" spans="1:2" ht="15.75">
      <c r="A2196" s="3"/>
      <c r="B2196" s="8"/>
    </row>
    <row r="2197" spans="1:2" ht="15.75">
      <c r="A2197" s="3"/>
      <c r="B2197" s="8"/>
    </row>
    <row r="2198" spans="1:2" ht="15.75">
      <c r="A2198" s="3"/>
      <c r="B2198" s="8"/>
    </row>
    <row r="2199" spans="1:2" ht="15.75">
      <c r="A2199" s="3"/>
      <c r="B2199" s="8"/>
    </row>
    <row r="2200" spans="1:2" ht="15.75">
      <c r="A2200" s="3"/>
      <c r="B2200" s="8"/>
    </row>
    <row r="2201" spans="1:2" ht="15.75">
      <c r="A2201" s="3"/>
      <c r="B2201" s="8"/>
    </row>
    <row r="2202" spans="1:2" ht="15.75">
      <c r="A2202" s="3"/>
      <c r="B2202" s="8"/>
    </row>
    <row r="2203" spans="1:2" ht="15.75">
      <c r="A2203" s="3"/>
      <c r="B2203" s="8"/>
    </row>
    <row r="2204" spans="1:2" ht="15.75">
      <c r="A2204" s="3"/>
      <c r="B2204" s="8"/>
    </row>
    <row r="2205" spans="1:2" ht="15.75">
      <c r="A2205" s="3"/>
      <c r="B2205" s="8"/>
    </row>
    <row r="2206" spans="1:2" ht="15.75">
      <c r="A2206" s="3"/>
      <c r="B2206" s="8"/>
    </row>
    <row r="2207" spans="1:2" ht="15.75">
      <c r="A2207" s="3"/>
      <c r="B2207" s="8"/>
    </row>
    <row r="2208" spans="1:2" ht="15.75">
      <c r="A2208" s="3"/>
      <c r="B2208" s="8"/>
    </row>
    <row r="2209" spans="1:2" ht="15.75">
      <c r="A2209" s="3"/>
      <c r="B2209" s="8"/>
    </row>
    <row r="2210" spans="1:2" ht="15.75">
      <c r="A2210" s="3"/>
      <c r="B2210" s="8"/>
    </row>
    <row r="2211" spans="1:2" ht="15.75">
      <c r="A2211" s="3"/>
      <c r="B2211" s="8"/>
    </row>
    <row r="2212" spans="1:2" ht="15.75">
      <c r="A2212" s="3"/>
      <c r="B2212" s="8"/>
    </row>
    <row r="2213" spans="1:2" ht="15.75">
      <c r="A2213" s="3"/>
      <c r="B2213" s="8"/>
    </row>
    <row r="2214" spans="1:2" ht="15.75">
      <c r="A2214" s="3"/>
      <c r="B2214" s="8"/>
    </row>
    <row r="2215" spans="1:2" ht="15.75">
      <c r="A2215" s="3"/>
      <c r="B2215" s="8"/>
    </row>
    <row r="2216" spans="1:2" ht="15.75">
      <c r="A2216" s="3"/>
      <c r="B2216" s="8"/>
    </row>
    <row r="2217" spans="1:2" ht="15.75">
      <c r="A2217" s="3"/>
      <c r="B2217" s="8"/>
    </row>
    <row r="2218" spans="1:2" ht="15.75">
      <c r="A2218" s="3"/>
      <c r="B2218" s="8"/>
    </row>
    <row r="2219" spans="1:2" ht="15.75">
      <c r="A2219" s="3"/>
      <c r="B2219" s="8"/>
    </row>
    <row r="2220" spans="1:2" ht="15.75">
      <c r="A2220" s="3"/>
      <c r="B2220" s="8"/>
    </row>
    <row r="2221" spans="1:2" ht="15.75">
      <c r="A2221" s="3"/>
      <c r="B2221" s="8"/>
    </row>
    <row r="2222" spans="1:2" ht="15.75">
      <c r="A2222" s="3"/>
      <c r="B2222" s="8"/>
    </row>
    <row r="2223" spans="1:2" ht="15.75">
      <c r="A2223" s="3"/>
      <c r="B2223" s="8"/>
    </row>
    <row r="2224" spans="1:2" ht="15.75">
      <c r="A2224" s="3"/>
      <c r="B2224" s="8"/>
    </row>
    <row r="2225" spans="1:2" ht="15.75">
      <c r="A2225" s="3"/>
      <c r="B2225" s="8"/>
    </row>
    <row r="2226" spans="1:2" ht="15.75">
      <c r="A2226" s="3"/>
      <c r="B2226" s="8"/>
    </row>
    <row r="2227" spans="1:2" ht="15.75">
      <c r="A2227" s="3"/>
      <c r="B2227" s="8"/>
    </row>
    <row r="2228" spans="1:2" ht="15.75">
      <c r="A2228" s="3"/>
      <c r="B2228" s="8"/>
    </row>
    <row r="2229" spans="1:2" ht="15.75">
      <c r="A2229" s="3"/>
      <c r="B2229" s="8"/>
    </row>
    <row r="2230" spans="1:2" ht="15.75">
      <c r="A2230" s="3"/>
      <c r="B2230" s="8"/>
    </row>
    <row r="2231" spans="1:2" ht="15.75">
      <c r="A2231" s="3"/>
      <c r="B2231" s="8"/>
    </row>
    <row r="2232" spans="1:2" ht="15.75">
      <c r="A2232" s="3"/>
      <c r="B2232" s="8"/>
    </row>
    <row r="2233" spans="1:2" ht="15.75">
      <c r="A2233" s="3"/>
      <c r="B2233" s="8"/>
    </row>
    <row r="2234" spans="1:2" ht="15.75">
      <c r="A2234" s="3"/>
      <c r="B2234" s="8"/>
    </row>
    <row r="2235" spans="1:2" ht="15.75">
      <c r="A2235" s="3"/>
      <c r="B2235" s="8"/>
    </row>
    <row r="2236" spans="1:2" ht="15.75">
      <c r="A2236" s="3"/>
      <c r="B2236" s="8"/>
    </row>
    <row r="2237" spans="1:2" ht="15.75">
      <c r="A2237" s="3"/>
      <c r="B2237" s="8"/>
    </row>
    <row r="2238" spans="1:2" ht="15.75">
      <c r="A2238" s="3"/>
      <c r="B2238" s="8"/>
    </row>
    <row r="2239" spans="1:2" ht="15.75">
      <c r="A2239" s="3"/>
      <c r="B2239" s="8"/>
    </row>
    <row r="2240" spans="1:2" ht="15.75">
      <c r="A2240" s="3"/>
      <c r="B2240" s="8"/>
    </row>
    <row r="2241" spans="1:2" ht="15.75">
      <c r="A2241" s="3"/>
      <c r="B2241" s="8"/>
    </row>
    <row r="2242" spans="1:2" ht="15.75">
      <c r="A2242" s="3"/>
      <c r="B2242" s="8"/>
    </row>
    <row r="2243" spans="1:2" ht="15.75">
      <c r="A2243" s="3"/>
      <c r="B2243" s="8"/>
    </row>
    <row r="2244" spans="1:2" ht="15.75">
      <c r="A2244" s="3"/>
      <c r="B2244" s="8"/>
    </row>
    <row r="2245" spans="1:2" ht="15.75">
      <c r="A2245" s="3"/>
      <c r="B2245" s="8"/>
    </row>
    <row r="2246" spans="1:2" ht="15.75">
      <c r="A2246" s="3"/>
      <c r="B2246" s="8"/>
    </row>
    <row r="2247" spans="1:2" ht="15.75">
      <c r="A2247" s="3"/>
      <c r="B2247" s="8"/>
    </row>
    <row r="2248" spans="1:2" ht="15.75">
      <c r="A2248" s="3"/>
      <c r="B2248" s="8"/>
    </row>
    <row r="2249" spans="1:2" ht="15.75">
      <c r="A2249" s="3"/>
      <c r="B2249" s="8"/>
    </row>
    <row r="2250" spans="1:2" ht="15.75">
      <c r="A2250" s="3"/>
      <c r="B2250" s="8"/>
    </row>
    <row r="2251" spans="1:2" ht="15.75">
      <c r="A2251" s="3"/>
      <c r="B2251" s="8"/>
    </row>
    <row r="2252" spans="1:2" ht="15.75">
      <c r="A2252" s="3"/>
      <c r="B2252" s="8"/>
    </row>
    <row r="2253" spans="1:2" ht="15.75">
      <c r="A2253" s="3"/>
      <c r="B2253" s="8"/>
    </row>
    <row r="2254" spans="1:2" ht="15.75">
      <c r="A2254" s="3"/>
      <c r="B2254" s="8"/>
    </row>
    <row r="2255" spans="1:2" ht="15.75">
      <c r="A2255" s="3"/>
      <c r="B2255" s="8"/>
    </row>
    <row r="2256" spans="1:2" ht="15.75">
      <c r="A2256" s="3"/>
      <c r="B2256" s="8"/>
    </row>
    <row r="2257" spans="1:2" ht="15.75">
      <c r="A2257" s="3"/>
      <c r="B2257" s="8"/>
    </row>
    <row r="2258" spans="1:2" ht="15.75">
      <c r="A2258" s="3"/>
      <c r="B2258" s="8"/>
    </row>
    <row r="2259" spans="1:2" ht="15.75">
      <c r="A2259" s="3"/>
      <c r="B2259" s="8"/>
    </row>
    <row r="2260" spans="1:2" ht="15.75">
      <c r="A2260" s="3"/>
      <c r="B2260" s="8"/>
    </row>
    <row r="2261" spans="1:2" ht="15.75">
      <c r="A2261" s="3"/>
      <c r="B2261" s="8"/>
    </row>
    <row r="2262" spans="1:2" ht="15.75">
      <c r="A2262" s="3"/>
      <c r="B2262" s="8"/>
    </row>
    <row r="2263" spans="1:2" ht="15.75">
      <c r="A2263" s="3"/>
      <c r="B2263" s="8"/>
    </row>
    <row r="2264" spans="1:2" ht="15.75">
      <c r="A2264" s="3"/>
      <c r="B2264" s="8"/>
    </row>
    <row r="2265" spans="1:2" ht="15.75">
      <c r="A2265" s="3"/>
      <c r="B2265" s="8"/>
    </row>
    <row r="2266" spans="1:2" ht="15.75">
      <c r="A2266" s="3"/>
      <c r="B2266" s="8"/>
    </row>
    <row r="2267" spans="1:2" ht="15.75">
      <c r="A2267" s="3"/>
      <c r="B2267" s="8"/>
    </row>
    <row r="2268" spans="1:2" ht="15.75">
      <c r="A2268" s="3"/>
      <c r="B2268" s="8"/>
    </row>
    <row r="2269" spans="1:2" ht="15.75">
      <c r="A2269" s="3"/>
      <c r="B2269" s="8"/>
    </row>
    <row r="2270" spans="1:2" ht="15.75">
      <c r="A2270" s="3"/>
      <c r="B2270" s="8"/>
    </row>
    <row r="2271" spans="1:2" ht="15.75">
      <c r="A2271" s="3"/>
      <c r="B2271" s="8"/>
    </row>
    <row r="2272" spans="1:2" ht="15.75">
      <c r="A2272" s="3"/>
      <c r="B2272" s="8"/>
    </row>
    <row r="2273" spans="1:2" ht="15.75">
      <c r="A2273" s="3"/>
      <c r="B2273" s="8"/>
    </row>
    <row r="2274" spans="1:2" ht="15.75">
      <c r="A2274" s="3"/>
      <c r="B2274" s="8"/>
    </row>
    <row r="2275" spans="1:2" ht="15.75">
      <c r="A2275" s="3"/>
      <c r="B2275" s="8"/>
    </row>
    <row r="2276" spans="1:2" ht="15.75">
      <c r="A2276" s="3"/>
      <c r="B2276" s="8"/>
    </row>
    <row r="2277" spans="1:2" ht="15.75">
      <c r="A2277" s="3"/>
      <c r="B2277" s="8"/>
    </row>
    <row r="2278" spans="1:2" ht="15.75">
      <c r="A2278" s="3"/>
      <c r="B2278" s="8"/>
    </row>
    <row r="2279" spans="1:2" ht="15.75">
      <c r="A2279" s="3"/>
      <c r="B2279" s="8"/>
    </row>
    <row r="2280" spans="1:2" ht="15.75">
      <c r="A2280" s="3"/>
      <c r="B2280" s="8"/>
    </row>
    <row r="2281" spans="1:2" ht="15.75">
      <c r="A2281" s="3"/>
      <c r="B2281" s="8"/>
    </row>
    <row r="2282" spans="1:2" ht="15.75">
      <c r="A2282" s="3"/>
      <c r="B2282" s="8"/>
    </row>
    <row r="2283" spans="1:2" ht="15.75">
      <c r="A2283" s="3"/>
      <c r="B2283" s="8"/>
    </row>
    <row r="2284" spans="1:2" ht="15.75">
      <c r="A2284" s="3"/>
      <c r="B2284" s="8"/>
    </row>
    <row r="2285" spans="1:2" ht="15.75">
      <c r="A2285" s="3"/>
      <c r="B2285" s="8"/>
    </row>
    <row r="2286" spans="1:2" ht="15.75">
      <c r="A2286" s="3"/>
      <c r="B2286" s="8"/>
    </row>
    <row r="2287" spans="1:2" ht="15.75">
      <c r="A2287" s="3"/>
      <c r="B2287" s="8"/>
    </row>
    <row r="2288" spans="1:2" ht="15.75">
      <c r="A2288" s="3"/>
      <c r="B2288" s="8"/>
    </row>
    <row r="2289" spans="1:2" ht="15.75">
      <c r="A2289" s="3"/>
      <c r="B2289" s="8"/>
    </row>
    <row r="2290" spans="1:2" ht="15.75">
      <c r="A2290" s="3"/>
      <c r="B2290" s="8"/>
    </row>
    <row r="2291" spans="1:2" ht="15.75">
      <c r="A2291" s="3"/>
      <c r="B2291" s="8"/>
    </row>
    <row r="2292" spans="1:2" ht="15.75">
      <c r="A2292" s="3"/>
      <c r="B2292" s="8"/>
    </row>
    <row r="2293" spans="1:2" ht="15.75">
      <c r="A2293" s="3"/>
      <c r="B2293" s="8"/>
    </row>
    <row r="2294" spans="1:2" ht="15.75">
      <c r="A2294" s="3"/>
      <c r="B2294" s="8"/>
    </row>
    <row r="2295" spans="1:2" ht="15.75">
      <c r="A2295" s="3"/>
      <c r="B2295" s="8"/>
    </row>
    <row r="2296" spans="1:2" ht="15.75">
      <c r="A2296" s="3"/>
      <c r="B2296" s="8"/>
    </row>
    <row r="2297" spans="1:2" ht="15.75">
      <c r="A2297" s="3"/>
      <c r="B2297" s="8"/>
    </row>
    <row r="2298" spans="1:2" ht="15.75">
      <c r="A2298" s="3"/>
      <c r="B2298" s="8"/>
    </row>
    <row r="2299" spans="1:2" ht="15.75">
      <c r="A2299" s="3"/>
      <c r="B2299" s="8"/>
    </row>
    <row r="2300" spans="1:2" ht="15.75">
      <c r="A2300" s="3"/>
      <c r="B2300" s="8"/>
    </row>
    <row r="2301" spans="1:2" ht="15.75">
      <c r="A2301" s="3"/>
      <c r="B2301" s="8"/>
    </row>
    <row r="2302" spans="1:2" ht="15.75">
      <c r="A2302" s="3"/>
      <c r="B2302" s="8"/>
    </row>
    <row r="2303" spans="1:2" ht="15.75">
      <c r="A2303" s="3"/>
      <c r="B2303" s="8"/>
    </row>
    <row r="2304" spans="1:2" ht="15.75">
      <c r="A2304" s="3"/>
      <c r="B2304" s="8"/>
    </row>
    <row r="2305" spans="1:2" ht="15.75">
      <c r="A2305" s="3"/>
      <c r="B2305" s="8"/>
    </row>
    <row r="2306" spans="1:2" ht="15.75">
      <c r="A2306" s="3"/>
      <c r="B2306" s="8"/>
    </row>
    <row r="2307" spans="1:2" ht="15.75">
      <c r="A2307" s="3"/>
      <c r="B2307" s="8"/>
    </row>
    <row r="2308" spans="1:2" ht="15.75">
      <c r="A2308" s="3"/>
      <c r="B2308" s="8"/>
    </row>
    <row r="2309" spans="1:2" ht="15.75">
      <c r="A2309" s="3"/>
      <c r="B2309" s="8"/>
    </row>
    <row r="2310" spans="1:2" ht="15.75">
      <c r="A2310" s="3"/>
      <c r="B2310" s="8"/>
    </row>
    <row r="2311" spans="1:2" ht="15.75">
      <c r="A2311" s="3"/>
      <c r="B2311" s="8"/>
    </row>
    <row r="2312" spans="1:2" ht="15.75">
      <c r="A2312" s="3"/>
      <c r="B2312" s="8"/>
    </row>
    <row r="2313" spans="1:2" ht="15.75">
      <c r="A2313" s="3"/>
      <c r="B2313" s="8"/>
    </row>
    <row r="2314" spans="1:2" ht="15.75">
      <c r="A2314" s="3"/>
      <c r="B2314" s="8"/>
    </row>
    <row r="2315" spans="1:2" ht="15.75">
      <c r="A2315" s="3"/>
      <c r="B2315" s="8"/>
    </row>
    <row r="2316" spans="1:2" ht="15.75">
      <c r="A2316" s="3"/>
      <c r="B2316" s="8"/>
    </row>
    <row r="2317" spans="1:2" ht="15.75">
      <c r="A2317" s="3"/>
      <c r="B2317" s="8"/>
    </row>
    <row r="2318" spans="1:2" ht="15.75">
      <c r="A2318" s="3"/>
      <c r="B2318" s="8"/>
    </row>
    <row r="2319" spans="1:2" ht="15.75">
      <c r="A2319" s="3"/>
      <c r="B2319" s="8"/>
    </row>
    <row r="2320" spans="1:2" ht="15.75">
      <c r="A2320" s="3"/>
      <c r="B2320" s="8"/>
    </row>
    <row r="2321" spans="1:2" ht="15.75">
      <c r="A2321" s="3"/>
      <c r="B2321" s="8"/>
    </row>
    <row r="2322" spans="1:2" ht="15.75">
      <c r="A2322" s="3"/>
      <c r="B2322" s="8"/>
    </row>
    <row r="2323" spans="1:2" ht="15.75">
      <c r="A2323" s="3"/>
      <c r="B2323" s="8"/>
    </row>
    <row r="2324" spans="1:2" ht="15.75">
      <c r="A2324" s="3"/>
      <c r="B2324" s="8"/>
    </row>
    <row r="2325" spans="1:2" ht="15.75">
      <c r="A2325" s="3"/>
      <c r="B2325" s="8"/>
    </row>
    <row r="2326" spans="1:2" ht="15.75">
      <c r="A2326" s="3"/>
      <c r="B2326" s="8"/>
    </row>
    <row r="2327" spans="1:2" ht="15.75">
      <c r="A2327" s="3"/>
      <c r="B2327" s="8"/>
    </row>
    <row r="2328" spans="1:2" ht="15.75">
      <c r="A2328" s="3"/>
      <c r="B2328" s="8"/>
    </row>
    <row r="2329" spans="1:2" ht="15.75">
      <c r="A2329" s="3"/>
      <c r="B2329" s="8"/>
    </row>
    <row r="2330" spans="1:2" ht="15.75">
      <c r="A2330" s="3"/>
      <c r="B2330" s="8"/>
    </row>
    <row r="2331" spans="1:2" ht="15.75">
      <c r="A2331" s="3"/>
      <c r="B2331" s="8"/>
    </row>
    <row r="2332" spans="1:2" ht="15.75">
      <c r="A2332" s="3"/>
      <c r="B2332" s="8"/>
    </row>
    <row r="2333" spans="1:2" ht="15.75">
      <c r="A2333" s="3"/>
      <c r="B2333" s="8"/>
    </row>
    <row r="2334" spans="1:2" ht="15.75">
      <c r="A2334" s="3"/>
      <c r="B2334" s="8"/>
    </row>
    <row r="2335" spans="1:2" ht="15.75">
      <c r="A2335" s="3"/>
      <c r="B2335" s="8"/>
    </row>
    <row r="2336" spans="1:2" ht="15.75">
      <c r="A2336" s="3"/>
      <c r="B2336" s="8"/>
    </row>
    <row r="2337" spans="1:2" ht="15.75">
      <c r="A2337" s="3"/>
      <c r="B2337" s="8"/>
    </row>
    <row r="2338" spans="1:2" ht="15.75">
      <c r="A2338" s="3"/>
      <c r="B2338" s="8"/>
    </row>
    <row r="2339" spans="1:2" ht="15.75">
      <c r="A2339" s="3"/>
      <c r="B2339" s="8"/>
    </row>
    <row r="2340" spans="1:2" ht="15.75">
      <c r="A2340" s="3"/>
      <c r="B2340" s="8"/>
    </row>
    <row r="2341" spans="1:2" ht="15.75">
      <c r="A2341" s="3"/>
      <c r="B2341" s="8"/>
    </row>
    <row r="2342" spans="1:2" ht="15.75">
      <c r="A2342" s="3"/>
      <c r="B2342" s="8"/>
    </row>
    <row r="2343" spans="1:2" ht="15.75">
      <c r="A2343" s="3"/>
      <c r="B2343" s="8"/>
    </row>
    <row r="2344" spans="1:2" ht="15.75">
      <c r="A2344" s="3"/>
      <c r="B2344" s="8"/>
    </row>
    <row r="2345" spans="1:2" ht="15.75">
      <c r="A2345" s="3"/>
      <c r="B2345" s="8"/>
    </row>
    <row r="2346" spans="1:2" ht="15.75">
      <c r="A2346" s="3"/>
      <c r="B2346" s="8"/>
    </row>
    <row r="2347" spans="1:2" ht="15.75">
      <c r="A2347" s="3"/>
      <c r="B2347" s="8"/>
    </row>
    <row r="2348" spans="1:2" ht="15.75">
      <c r="A2348" s="3"/>
      <c r="B2348" s="8"/>
    </row>
    <row r="2349" spans="1:2" ht="15.75">
      <c r="A2349" s="3"/>
      <c r="B2349" s="8"/>
    </row>
    <row r="2350" spans="1:2" ht="15.75">
      <c r="A2350" s="3"/>
      <c r="B2350" s="8"/>
    </row>
    <row r="2351" spans="1:2" ht="15.75">
      <c r="A2351" s="3"/>
      <c r="B2351" s="8"/>
    </row>
    <row r="2352" spans="1:2" ht="15.75">
      <c r="A2352" s="3"/>
      <c r="B2352" s="8"/>
    </row>
    <row r="2353" spans="1:2" ht="15.75">
      <c r="A2353" s="3"/>
      <c r="B2353" s="8"/>
    </row>
    <row r="2354" spans="1:2" ht="15.75">
      <c r="A2354" s="3"/>
      <c r="B2354" s="8"/>
    </row>
    <row r="2355" spans="1:2" ht="15.75">
      <c r="A2355" s="3"/>
      <c r="B2355" s="8"/>
    </row>
    <row r="2356" spans="1:2" ht="15.75">
      <c r="A2356" s="3"/>
      <c r="B2356" s="8"/>
    </row>
    <row r="2357" spans="1:2" ht="15.75">
      <c r="A2357" s="3"/>
      <c r="B2357" s="8"/>
    </row>
    <row r="2358" spans="1:2" ht="15.75">
      <c r="A2358" s="3"/>
      <c r="B2358" s="8"/>
    </row>
    <row r="2359" spans="1:2" ht="15.75">
      <c r="A2359" s="3"/>
      <c r="B2359" s="8"/>
    </row>
    <row r="2360" spans="1:2" ht="15.75">
      <c r="A2360" s="3"/>
      <c r="B2360" s="8"/>
    </row>
    <row r="2361" spans="1:2" ht="15.75">
      <c r="A2361" s="3"/>
      <c r="B2361" s="8"/>
    </row>
    <row r="2362" spans="1:2" ht="15.75">
      <c r="A2362" s="3"/>
      <c r="B2362" s="8"/>
    </row>
    <row r="2363" spans="1:2" ht="15.75">
      <c r="A2363" s="3"/>
      <c r="B2363" s="8"/>
    </row>
    <row r="2364" spans="1:2" ht="15.75">
      <c r="A2364" s="3"/>
      <c r="B2364" s="8"/>
    </row>
    <row r="2365" spans="1:2" ht="15.75">
      <c r="A2365" s="3"/>
      <c r="B2365" s="8"/>
    </row>
    <row r="2366" spans="1:2" ht="15.75">
      <c r="A2366" s="3"/>
      <c r="B2366" s="8"/>
    </row>
    <row r="2367" spans="1:2" ht="15.75">
      <c r="A2367" s="3"/>
      <c r="B2367" s="8"/>
    </row>
    <row r="2368" spans="1:2" ht="15.75">
      <c r="A2368" s="3"/>
      <c r="B2368" s="8"/>
    </row>
    <row r="2369" spans="1:2" ht="15.75">
      <c r="A2369" s="3"/>
      <c r="B2369" s="8"/>
    </row>
    <row r="2370" spans="1:2" ht="15.75">
      <c r="A2370" s="3"/>
      <c r="B2370" s="8"/>
    </row>
    <row r="2371" spans="1:2" ht="15.75">
      <c r="A2371" s="3"/>
      <c r="B2371" s="8"/>
    </row>
    <row r="2372" spans="1:2" ht="15.75">
      <c r="A2372" s="3"/>
      <c r="B2372" s="8"/>
    </row>
    <row r="2373" spans="1:2" ht="15.75">
      <c r="A2373" s="3"/>
      <c r="B2373" s="8"/>
    </row>
    <row r="2374" spans="1:2" ht="15.75">
      <c r="A2374" s="3"/>
      <c r="B2374" s="8"/>
    </row>
    <row r="2375" spans="1:2" ht="15.75">
      <c r="A2375" s="3"/>
      <c r="B2375" s="8"/>
    </row>
    <row r="2376" spans="1:2" ht="15.75">
      <c r="A2376" s="3"/>
      <c r="B2376" s="8"/>
    </row>
    <row r="2377" spans="1:2" ht="15.75">
      <c r="A2377" s="3"/>
      <c r="B2377" s="8"/>
    </row>
    <row r="2378" spans="1:2" ht="15.75">
      <c r="A2378" s="3"/>
      <c r="B2378" s="8"/>
    </row>
    <row r="2379" spans="1:2" ht="15.75">
      <c r="A2379" s="3"/>
      <c r="B2379" s="8"/>
    </row>
    <row r="2380" spans="1:2" ht="15.75">
      <c r="A2380" s="3"/>
      <c r="B2380" s="8"/>
    </row>
    <row r="2381" spans="1:2" ht="15.75">
      <c r="A2381" s="3"/>
      <c r="B2381" s="8"/>
    </row>
    <row r="2382" spans="1:2" ht="15.75">
      <c r="A2382" s="3"/>
      <c r="B2382" s="8"/>
    </row>
    <row r="2383" spans="1:2" ht="15.75">
      <c r="A2383" s="3"/>
      <c r="B2383" s="8"/>
    </row>
    <row r="2384" spans="1:2" ht="15.75">
      <c r="A2384" s="3"/>
      <c r="B2384" s="8"/>
    </row>
    <row r="2385" spans="1:2" ht="15.75">
      <c r="A2385" s="3"/>
      <c r="B2385" s="8"/>
    </row>
    <row r="2386" spans="1:2" ht="15.75">
      <c r="A2386" s="3"/>
      <c r="B2386" s="8"/>
    </row>
    <row r="2387" spans="1:2" ht="15.75">
      <c r="A2387" s="3"/>
      <c r="B2387" s="8"/>
    </row>
    <row r="2388" spans="1:2" ht="15.75">
      <c r="A2388" s="3"/>
      <c r="B2388" s="8"/>
    </row>
    <row r="2389" spans="1:2" ht="15.75">
      <c r="A2389" s="3"/>
      <c r="B2389" s="8"/>
    </row>
    <row r="2390" spans="1:2" ht="15.75">
      <c r="A2390" s="3"/>
      <c r="B2390" s="8"/>
    </row>
    <row r="2391" spans="1:2" ht="15.75">
      <c r="A2391" s="3"/>
      <c r="B2391" s="8"/>
    </row>
    <row r="2392" spans="1:2" ht="15.75">
      <c r="A2392" s="3"/>
      <c r="B2392" s="8"/>
    </row>
    <row r="2393" spans="1:2" ht="15.75">
      <c r="A2393" s="3"/>
      <c r="B2393" s="8"/>
    </row>
    <row r="2394" spans="1:2" ht="15.75">
      <c r="A2394" s="3"/>
      <c r="B2394" s="8"/>
    </row>
    <row r="2395" spans="1:2" ht="15.75">
      <c r="A2395" s="3"/>
      <c r="B2395" s="8"/>
    </row>
    <row r="2396" spans="1:2" ht="15.75">
      <c r="A2396" s="3"/>
      <c r="B2396" s="8"/>
    </row>
    <row r="2397" spans="1:2" ht="15.75">
      <c r="A2397" s="3"/>
      <c r="B2397" s="8"/>
    </row>
    <row r="2398" spans="1:2" ht="15.75">
      <c r="A2398" s="3"/>
      <c r="B2398" s="8"/>
    </row>
    <row r="2399" spans="1:2" ht="15.75">
      <c r="A2399" s="3"/>
      <c r="B2399" s="8"/>
    </row>
    <row r="2400" spans="1:2" ht="15.75">
      <c r="A2400" s="3"/>
      <c r="B2400" s="8"/>
    </row>
    <row r="2401" spans="1:2" ht="15.75">
      <c r="A2401" s="3"/>
      <c r="B2401" s="8"/>
    </row>
    <row r="2402" spans="1:2" ht="15.75">
      <c r="A2402" s="3"/>
      <c r="B2402" s="8"/>
    </row>
    <row r="2403" spans="1:2" ht="15.75">
      <c r="A2403" s="3"/>
      <c r="B2403" s="8"/>
    </row>
    <row r="2404" spans="1:2" ht="15.75">
      <c r="A2404" s="3"/>
      <c r="B2404" s="8"/>
    </row>
    <row r="2405" spans="1:2" ht="15.75">
      <c r="A2405" s="3"/>
      <c r="B2405" s="8"/>
    </row>
    <row r="2406" spans="1:2" ht="15.75">
      <c r="A2406" s="3"/>
      <c r="B2406" s="8"/>
    </row>
    <row r="2407" spans="1:2" ht="15.75">
      <c r="A2407" s="3"/>
      <c r="B2407" s="8"/>
    </row>
    <row r="2408" spans="1:2" ht="15.75">
      <c r="A2408" s="3"/>
      <c r="B2408" s="8"/>
    </row>
    <row r="2409" spans="1:2" ht="15.75">
      <c r="A2409" s="3"/>
      <c r="B2409" s="8"/>
    </row>
    <row r="2410" spans="1:2" ht="15.75">
      <c r="A2410" s="3"/>
      <c r="B2410" s="8"/>
    </row>
    <row r="2411" spans="1:2" ht="15.75">
      <c r="A2411" s="3"/>
      <c r="B2411" s="8"/>
    </row>
    <row r="2412" spans="1:2" ht="15.75">
      <c r="A2412" s="3"/>
      <c r="B2412" s="8"/>
    </row>
    <row r="2413" spans="1:2" ht="15.75">
      <c r="A2413" s="3"/>
      <c r="B2413" s="8"/>
    </row>
    <row r="2414" spans="1:2" ht="15.75">
      <c r="A2414" s="3"/>
      <c r="B2414" s="8"/>
    </row>
    <row r="2415" spans="1:2" ht="15.75">
      <c r="A2415" s="3"/>
      <c r="B2415" s="8"/>
    </row>
    <row r="2416" spans="1:2" ht="15.75">
      <c r="A2416" s="3"/>
      <c r="B2416" s="8"/>
    </row>
    <row r="2417" spans="1:2" ht="15.75">
      <c r="A2417" s="3"/>
      <c r="B2417" s="8"/>
    </row>
    <row r="2418" spans="1:2" ht="15.75">
      <c r="A2418" s="3"/>
      <c r="B2418" s="8"/>
    </row>
    <row r="2419" spans="1:2" ht="15.75">
      <c r="A2419" s="3"/>
      <c r="B2419" s="8"/>
    </row>
    <row r="2420" spans="1:2" ht="15.75">
      <c r="A2420" s="3"/>
      <c r="B2420" s="8"/>
    </row>
    <row r="2421" spans="1:2" ht="15.75">
      <c r="A2421" s="3"/>
      <c r="B2421" s="8"/>
    </row>
    <row r="2422" spans="1:2" ht="15.75">
      <c r="A2422" s="3"/>
      <c r="B2422" s="8"/>
    </row>
    <row r="2423" spans="1:2" ht="15.75">
      <c r="A2423" s="3"/>
      <c r="B2423" s="8"/>
    </row>
    <row r="2424" spans="1:2" ht="15.75">
      <c r="A2424" s="3"/>
      <c r="B2424" s="8"/>
    </row>
    <row r="2425" spans="1:2" ht="15.75">
      <c r="A2425" s="3"/>
      <c r="B2425" s="8"/>
    </row>
    <row r="2426" spans="1:2" ht="15.75">
      <c r="A2426" s="3"/>
      <c r="B2426" s="8"/>
    </row>
    <row r="2427" spans="1:2" ht="15.75">
      <c r="A2427" s="3"/>
      <c r="B2427" s="8"/>
    </row>
    <row r="2428" spans="1:2" ht="15.75">
      <c r="A2428" s="3"/>
      <c r="B2428" s="8"/>
    </row>
    <row r="2429" spans="1:2" ht="15.75">
      <c r="A2429" s="3"/>
      <c r="B2429" s="8"/>
    </row>
    <row r="2430" spans="1:2" ht="15.75">
      <c r="A2430" s="3"/>
      <c r="B2430" s="8"/>
    </row>
    <row r="2431" spans="1:2" ht="15.75">
      <c r="A2431" s="3"/>
      <c r="B2431" s="8"/>
    </row>
    <row r="2432" spans="1:2" ht="15.75">
      <c r="A2432" s="3"/>
      <c r="B2432" s="8"/>
    </row>
    <row r="2433" spans="1:2" ht="15.75">
      <c r="A2433" s="3"/>
      <c r="B2433" s="8"/>
    </row>
    <row r="2434" spans="1:2" ht="15.75">
      <c r="A2434" s="3"/>
      <c r="B2434" s="8"/>
    </row>
    <row r="2435" spans="1:2" ht="15.75">
      <c r="A2435" s="3"/>
      <c r="B2435" s="8"/>
    </row>
    <row r="2436" spans="1:2" ht="15.75">
      <c r="A2436" s="3"/>
      <c r="B2436" s="8"/>
    </row>
    <row r="2437" spans="1:2" ht="15.75">
      <c r="A2437" s="3"/>
      <c r="B2437" s="8"/>
    </row>
    <row r="2438" spans="1:2" ht="15.75">
      <c r="A2438" s="3"/>
      <c r="B2438" s="8"/>
    </row>
    <row r="2439" spans="1:2" ht="15.75">
      <c r="A2439" s="3"/>
      <c r="B2439" s="8"/>
    </row>
    <row r="2440" spans="1:2" ht="15.75">
      <c r="A2440" s="3"/>
      <c r="B2440" s="8"/>
    </row>
    <row r="2441" spans="1:2" ht="15.75">
      <c r="A2441" s="3"/>
      <c r="B2441" s="8"/>
    </row>
    <row r="2442" spans="1:2" ht="15.75">
      <c r="A2442" s="3"/>
      <c r="B2442" s="8"/>
    </row>
    <row r="2443" spans="1:2" ht="15.75">
      <c r="A2443" s="3"/>
      <c r="B2443" s="8"/>
    </row>
    <row r="2444" spans="1:2" ht="15.75">
      <c r="A2444" s="3"/>
      <c r="B2444" s="8"/>
    </row>
    <row r="2445" spans="1:2" ht="15.75">
      <c r="A2445" s="3"/>
      <c r="B2445" s="8"/>
    </row>
    <row r="2446" spans="1:2" ht="15.75">
      <c r="A2446" s="3"/>
      <c r="B2446" s="8"/>
    </row>
    <row r="2447" spans="1:2" ht="15.75">
      <c r="A2447" s="3"/>
      <c r="B2447" s="8"/>
    </row>
    <row r="2448" spans="1:2" ht="15.75">
      <c r="A2448" s="3"/>
      <c r="B2448" s="8"/>
    </row>
    <row r="2449" spans="1:2" ht="15.75">
      <c r="A2449" s="3"/>
      <c r="B2449" s="8"/>
    </row>
    <row r="2450" spans="1:2" ht="15.75">
      <c r="A2450" s="3"/>
      <c r="B2450" s="8"/>
    </row>
    <row r="2451" spans="1:2" ht="15.75">
      <c r="A2451" s="3"/>
      <c r="B2451" s="8"/>
    </row>
    <row r="2452" spans="1:2" ht="15.75">
      <c r="A2452" s="3"/>
      <c r="B2452" s="8"/>
    </row>
    <row r="2453" spans="1:2" ht="15.75">
      <c r="A2453" s="3"/>
      <c r="B2453" s="8"/>
    </row>
    <row r="2454" spans="1:2" ht="15.75">
      <c r="A2454" s="3"/>
      <c r="B2454" s="8"/>
    </row>
    <row r="2455" spans="1:2" ht="15.75">
      <c r="A2455" s="3"/>
      <c r="B2455" s="8"/>
    </row>
    <row r="2456" spans="1:2" ht="15.75">
      <c r="A2456" s="3"/>
      <c r="B2456" s="8"/>
    </row>
    <row r="2457" spans="1:2" ht="15.75">
      <c r="A2457" s="3"/>
      <c r="B2457" s="8"/>
    </row>
    <row r="2458" spans="1:2" ht="15.75">
      <c r="A2458" s="3"/>
      <c r="B2458" s="8"/>
    </row>
    <row r="2459" spans="1:2" ht="15.75">
      <c r="A2459" s="3"/>
      <c r="B2459" s="8"/>
    </row>
    <row r="2460" spans="1:2" ht="15.75">
      <c r="A2460" s="3"/>
      <c r="B2460" s="8"/>
    </row>
    <row r="2461" spans="1:2" ht="15.75">
      <c r="A2461" s="3"/>
      <c r="B2461" s="8"/>
    </row>
    <row r="2462" spans="1:2" ht="15.75">
      <c r="A2462" s="3"/>
      <c r="B2462" s="8"/>
    </row>
    <row r="2463" spans="1:2" ht="15.75">
      <c r="A2463" s="3"/>
      <c r="B2463" s="8"/>
    </row>
    <row r="2464" spans="1:2" ht="15.75">
      <c r="A2464" s="3"/>
      <c r="B2464" s="8"/>
    </row>
    <row r="2465" spans="1:2" ht="15.75">
      <c r="A2465" s="3"/>
      <c r="B2465" s="8"/>
    </row>
    <row r="2466" spans="1:2" ht="15.75">
      <c r="A2466" s="3"/>
      <c r="B2466" s="8"/>
    </row>
    <row r="2467" spans="1:2" ht="15.75">
      <c r="A2467" s="3"/>
      <c r="B2467" s="8"/>
    </row>
    <row r="2468" spans="1:2" ht="15.75">
      <c r="A2468" s="3"/>
      <c r="B2468" s="8"/>
    </row>
    <row r="2469" spans="1:2" ht="15.75">
      <c r="A2469" s="3"/>
      <c r="B2469" s="8"/>
    </row>
    <row r="2470" spans="1:2" ht="15.75">
      <c r="A2470" s="3"/>
      <c r="B2470" s="8"/>
    </row>
    <row r="2471" spans="1:2" ht="15.75">
      <c r="A2471" s="3"/>
      <c r="B2471" s="8"/>
    </row>
    <row r="2472" spans="1:2" ht="15.75">
      <c r="A2472" s="3"/>
      <c r="B2472" s="8"/>
    </row>
    <row r="2473" spans="1:2" ht="15.75">
      <c r="A2473" s="3"/>
      <c r="B2473" s="8"/>
    </row>
    <row r="2474" spans="1:2" ht="15.75">
      <c r="A2474" s="3"/>
      <c r="B2474" s="8"/>
    </row>
    <row r="2475" spans="1:2" ht="15.75">
      <c r="A2475" s="3"/>
      <c r="B2475" s="8"/>
    </row>
    <row r="2476" spans="1:2" ht="15.75">
      <c r="A2476" s="3"/>
      <c r="B2476" s="8"/>
    </row>
    <row r="2477" spans="1:2" ht="15.75">
      <c r="A2477" s="3"/>
      <c r="B2477" s="8"/>
    </row>
    <row r="2478" spans="1:2" ht="15.75">
      <c r="A2478" s="3"/>
      <c r="B2478" s="8"/>
    </row>
    <row r="2479" spans="1:2" ht="15.75">
      <c r="A2479" s="3"/>
      <c r="B2479" s="8"/>
    </row>
    <row r="2480" spans="1:2" ht="15.75">
      <c r="A2480" s="3"/>
      <c r="B2480" s="8"/>
    </row>
    <row r="2481" spans="1:2" ht="15.75">
      <c r="A2481" s="3"/>
      <c r="B2481" s="8"/>
    </row>
    <row r="2482" spans="1:2" ht="15.75">
      <c r="A2482" s="3"/>
      <c r="B2482" s="8"/>
    </row>
    <row r="2483" spans="1:2" ht="15.75">
      <c r="A2483" s="3"/>
      <c r="B2483" s="8"/>
    </row>
    <row r="2484" spans="1:2" ht="15.75">
      <c r="A2484" s="3"/>
      <c r="B2484" s="8"/>
    </row>
    <row r="2485" spans="1:2" ht="15.75">
      <c r="A2485" s="3"/>
      <c r="B2485" s="8"/>
    </row>
    <row r="2486" spans="1:2" ht="15.75">
      <c r="A2486" s="3"/>
      <c r="B2486" s="8"/>
    </row>
    <row r="2487" spans="1:2" ht="15.75">
      <c r="A2487" s="3"/>
      <c r="B2487" s="8"/>
    </row>
    <row r="2488" spans="1:2" ht="15.75">
      <c r="A2488" s="3"/>
      <c r="B2488" s="8"/>
    </row>
    <row r="2489" spans="1:2" ht="15.75">
      <c r="A2489" s="3"/>
      <c r="B2489" s="8"/>
    </row>
    <row r="2490" spans="1:2" ht="15.75">
      <c r="A2490" s="3"/>
      <c r="B2490" s="8"/>
    </row>
    <row r="2491" spans="1:2" ht="15.75">
      <c r="A2491" s="3"/>
      <c r="B2491" s="8"/>
    </row>
    <row r="2492" spans="1:2" ht="15.75">
      <c r="A2492" s="3"/>
      <c r="B2492" s="8"/>
    </row>
    <row r="2493" spans="1:2" ht="15.75">
      <c r="A2493" s="3"/>
      <c r="B2493" s="8"/>
    </row>
    <row r="2494" spans="1:2" ht="15.75">
      <c r="A2494" s="3"/>
      <c r="B2494" s="8"/>
    </row>
  </sheetData>
  <conditionalFormatting sqref="A1605:D1605">
    <cfRule type="expression" priority="167">
      <formula>#REF!=""</formula>
    </cfRule>
    <cfRule type="expression" dxfId="116" priority="168">
      <formula>#REF!="Add"</formula>
    </cfRule>
    <cfRule type="expression" dxfId="115" priority="169">
      <formula>#REF!="Remove"</formula>
    </cfRule>
    <cfRule type="expression" dxfId="114" priority="170">
      <formula>#REF!="Change"</formula>
    </cfRule>
  </conditionalFormatting>
  <conditionalFormatting sqref="A1605:D1605">
    <cfRule type="expression" priority="163">
      <formula>#REF!=""</formula>
    </cfRule>
    <cfRule type="expression" dxfId="113" priority="164">
      <formula>#REF!="Add"</formula>
    </cfRule>
    <cfRule type="expression" dxfId="112" priority="165">
      <formula>#REF!="Delete"</formula>
    </cfRule>
    <cfRule type="expression" dxfId="111" priority="166">
      <formula>#REF!="Change"</formula>
    </cfRule>
  </conditionalFormatting>
  <conditionalFormatting sqref="A1605:D1605">
    <cfRule type="expression" dxfId="110" priority="171">
      <formula>#REF!="Delete"</formula>
    </cfRule>
    <cfRule type="expression" dxfId="109" priority="172">
      <formula>#REF!="Add"</formula>
    </cfRule>
    <cfRule type="expression" dxfId="108" priority="173">
      <formula>#REF!="Change"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Q46"/>
  <sheetViews>
    <sheetView showGridLines="0" workbookViewId="0">
      <pane xSplit="1" ySplit="2" topLeftCell="B3" activePane="bottomRight" state="frozenSplit"/>
      <selection pane="topRight"/>
      <selection pane="bottomLeft"/>
      <selection pane="bottomRight" activeCell="B11" sqref="B11"/>
    </sheetView>
  </sheetViews>
  <sheetFormatPr defaultColWidth="12.19921875" defaultRowHeight="18" customHeight="1"/>
  <cols>
    <col min="1" max="1" width="0.19921875" style="2" customWidth="1"/>
    <col min="2" max="2" width="44.5" style="2" customWidth="1"/>
    <col min="3" max="3" width="17.796875" style="2" customWidth="1"/>
    <col min="4" max="4" width="19.8984375" style="2" bestFit="1" customWidth="1"/>
    <col min="5" max="251" width="12.19921875" style="2" customWidth="1"/>
  </cols>
  <sheetData>
    <row r="1" spans="2:4" ht="1.9" customHeight="1" thickBot="1"/>
    <row r="2" spans="2:4" ht="28.5" customHeight="1" thickBot="1">
      <c r="B2" s="45" t="s">
        <v>851</v>
      </c>
      <c r="C2" s="49" t="s">
        <v>852</v>
      </c>
      <c r="D2" s="50" t="s">
        <v>853</v>
      </c>
    </row>
    <row r="3" spans="2:4" ht="20.65" customHeight="1" thickBot="1">
      <c r="B3" s="46" t="s">
        <v>854</v>
      </c>
      <c r="C3" s="47">
        <v>0.9</v>
      </c>
      <c r="D3" s="48">
        <v>112</v>
      </c>
    </row>
    <row r="4" spans="2:4" ht="20.25" customHeight="1" thickBot="1">
      <c r="B4" s="46" t="s">
        <v>855</v>
      </c>
      <c r="C4" s="47">
        <v>0.5</v>
      </c>
      <c r="D4" s="48">
        <v>112</v>
      </c>
    </row>
    <row r="5" spans="2:4" ht="20.25" customHeight="1" thickBot="1">
      <c r="B5" s="46" t="s">
        <v>856</v>
      </c>
      <c r="C5" s="47">
        <v>3</v>
      </c>
      <c r="D5" s="48">
        <v>50</v>
      </c>
    </row>
    <row r="6" spans="2:4" ht="20.25" customHeight="1" thickBot="1">
      <c r="B6" s="46" t="s">
        <v>857</v>
      </c>
      <c r="C6" s="47">
        <v>9</v>
      </c>
      <c r="D6" s="48" t="s">
        <v>858</v>
      </c>
    </row>
    <row r="7" spans="2:4" ht="20.25" customHeight="1" thickBot="1">
      <c r="B7" s="46" t="s">
        <v>859</v>
      </c>
      <c r="C7" s="47">
        <v>0.6</v>
      </c>
      <c r="D7" s="48">
        <v>72</v>
      </c>
    </row>
    <row r="8" spans="2:4" ht="20.25" customHeight="1" thickBot="1">
      <c r="B8" s="46" t="s">
        <v>860</v>
      </c>
      <c r="C8" s="47">
        <v>10.25</v>
      </c>
      <c r="D8" s="48">
        <v>104</v>
      </c>
    </row>
    <row r="9" spans="2:4" ht="20.25" customHeight="1" thickBot="1">
      <c r="B9" s="46" t="s">
        <v>861</v>
      </c>
      <c r="C9" s="47">
        <v>0.25</v>
      </c>
      <c r="D9" s="48" t="s">
        <v>862</v>
      </c>
    </row>
    <row r="10" spans="2:4" ht="18" customHeight="1" thickBot="1">
      <c r="B10" s="46" t="s">
        <v>863</v>
      </c>
      <c r="C10" s="47">
        <v>8.58</v>
      </c>
      <c r="D10" s="48">
        <v>118</v>
      </c>
    </row>
    <row r="11" spans="2:4" ht="18" customHeight="1" thickBot="1">
      <c r="B11" s="46" t="s">
        <v>864</v>
      </c>
      <c r="C11" s="47">
        <v>5.75</v>
      </c>
      <c r="D11" s="48">
        <v>125</v>
      </c>
    </row>
    <row r="12" spans="2:4" ht="18" customHeight="1" thickBot="1">
      <c r="B12" s="46" t="s">
        <v>865</v>
      </c>
      <c r="C12" s="47">
        <v>2</v>
      </c>
      <c r="D12" s="48">
        <v>125</v>
      </c>
    </row>
    <row r="13" spans="2:4" ht="18" customHeight="1" thickBot="1">
      <c r="B13" s="46" t="s">
        <v>866</v>
      </c>
      <c r="C13" s="47">
        <v>11</v>
      </c>
      <c r="D13" s="48">
        <v>125</v>
      </c>
    </row>
    <row r="14" spans="2:4" ht="18" customHeight="1" thickBot="1">
      <c r="B14" s="46" t="s">
        <v>867</v>
      </c>
      <c r="C14" s="47">
        <v>7.1</v>
      </c>
      <c r="D14" s="48">
        <v>125</v>
      </c>
    </row>
    <row r="15" spans="2:4" ht="18" customHeight="1" thickBot="1">
      <c r="B15" s="46" t="s">
        <v>868</v>
      </c>
      <c r="C15" s="47">
        <v>9</v>
      </c>
      <c r="D15" s="48">
        <v>120</v>
      </c>
    </row>
    <row r="16" spans="2:4" ht="18" customHeight="1" thickBot="1">
      <c r="B16" s="46" t="s">
        <v>869</v>
      </c>
      <c r="C16" s="47">
        <v>10</v>
      </c>
      <c r="D16" s="48">
        <v>116</v>
      </c>
    </row>
    <row r="17" spans="2:4" ht="18" customHeight="1" thickBot="1">
      <c r="B17" s="46" t="s">
        <v>870</v>
      </c>
      <c r="C17" s="47">
        <v>4.33</v>
      </c>
      <c r="D17" s="48">
        <v>118</v>
      </c>
    </row>
    <row r="18" spans="2:4" ht="18" customHeight="1" thickBot="1">
      <c r="B18" s="46" t="s">
        <v>871</v>
      </c>
      <c r="C18" s="47">
        <v>9.1999999999999993</v>
      </c>
      <c r="D18" s="48">
        <v>120</v>
      </c>
    </row>
    <row r="19" spans="2:4" ht="18" customHeight="1" thickBot="1">
      <c r="B19" s="46" t="s">
        <v>872</v>
      </c>
      <c r="C19" s="47">
        <v>1.24</v>
      </c>
      <c r="D19" s="48">
        <v>120</v>
      </c>
    </row>
    <row r="20" spans="2:4" ht="18" customHeight="1" thickBot="1">
      <c r="B20" s="46" t="s">
        <v>873</v>
      </c>
      <c r="C20" s="47">
        <v>1.3</v>
      </c>
      <c r="D20" s="48">
        <v>60</v>
      </c>
    </row>
    <row r="21" spans="2:4" ht="18" customHeight="1" thickBot="1">
      <c r="B21" s="46" t="s">
        <v>874</v>
      </c>
      <c r="C21" s="47">
        <v>6</v>
      </c>
      <c r="D21" s="48">
        <v>100</v>
      </c>
    </row>
    <row r="22" spans="2:4" ht="18" customHeight="1" thickBot="1">
      <c r="B22" s="46" t="s">
        <v>875</v>
      </c>
      <c r="C22" s="47">
        <v>4.25</v>
      </c>
      <c r="D22" s="48">
        <v>130</v>
      </c>
    </row>
    <row r="23" spans="2:4" ht="18" customHeight="1" thickBot="1">
      <c r="B23" s="44" t="s">
        <v>876</v>
      </c>
      <c r="C23" s="51">
        <v>1</v>
      </c>
      <c r="D23" s="52" t="s">
        <v>877</v>
      </c>
    </row>
    <row r="24" spans="2:4" ht="18" customHeight="1" thickBot="1">
      <c r="B24" s="44" t="s">
        <v>878</v>
      </c>
      <c r="C24" s="51">
        <v>6</v>
      </c>
      <c r="D24" s="52" t="s">
        <v>879</v>
      </c>
    </row>
    <row r="25" spans="2:4" ht="18" customHeight="1">
      <c r="B25" s="124"/>
      <c r="C25" s="125"/>
      <c r="D25" s="126"/>
    </row>
    <row r="26" spans="2:4" ht="18" customHeight="1">
      <c r="B26" s="127"/>
      <c r="C26" s="128"/>
      <c r="D26" s="129"/>
    </row>
    <row r="27" spans="2:4" ht="18" customHeight="1">
      <c r="B27" s="127"/>
      <c r="C27" s="128"/>
      <c r="D27" s="129"/>
    </row>
    <row r="28" spans="2:4" ht="18" customHeight="1">
      <c r="B28" s="127"/>
      <c r="C28" s="128"/>
      <c r="D28" s="129"/>
    </row>
    <row r="29" spans="2:4" ht="18" customHeight="1">
      <c r="B29" s="127"/>
      <c r="C29" s="128"/>
      <c r="D29" s="129"/>
    </row>
    <row r="30" spans="2:4" ht="18" customHeight="1">
      <c r="B30" s="127"/>
      <c r="C30" s="128"/>
      <c r="D30" s="129"/>
    </row>
    <row r="31" spans="2:4" ht="18" customHeight="1">
      <c r="B31" s="127"/>
      <c r="C31" s="128"/>
      <c r="D31" s="129"/>
    </row>
    <row r="32" spans="2:4" ht="18" customHeight="1">
      <c r="B32" s="127"/>
      <c r="C32" s="128"/>
      <c r="D32" s="129"/>
    </row>
    <row r="33" spans="2:4" ht="18" customHeight="1">
      <c r="B33" s="127"/>
      <c r="C33" s="128"/>
      <c r="D33" s="129"/>
    </row>
    <row r="34" spans="2:4" ht="18" customHeight="1">
      <c r="B34" s="127"/>
      <c r="C34" s="128"/>
      <c r="D34" s="129"/>
    </row>
    <row r="35" spans="2:4" ht="18" customHeight="1">
      <c r="B35" s="127"/>
      <c r="C35" s="128"/>
      <c r="D35" s="129"/>
    </row>
    <row r="36" spans="2:4" ht="18" customHeight="1">
      <c r="B36" s="127"/>
      <c r="C36" s="128"/>
      <c r="D36" s="129"/>
    </row>
    <row r="37" spans="2:4" ht="18" customHeight="1">
      <c r="B37" s="127"/>
      <c r="C37" s="128"/>
      <c r="D37" s="129"/>
    </row>
    <row r="38" spans="2:4" ht="18" customHeight="1">
      <c r="B38" s="127"/>
      <c r="C38" s="128"/>
      <c r="D38" s="129"/>
    </row>
    <row r="39" spans="2:4" ht="18" customHeight="1">
      <c r="B39" s="127"/>
      <c r="C39" s="128"/>
      <c r="D39" s="129"/>
    </row>
    <row r="40" spans="2:4" ht="18" customHeight="1">
      <c r="B40" s="127"/>
      <c r="C40" s="128"/>
      <c r="D40" s="129"/>
    </row>
    <row r="41" spans="2:4" ht="18" customHeight="1">
      <c r="B41" s="127"/>
      <c r="C41" s="128"/>
      <c r="D41" s="129"/>
    </row>
    <row r="42" spans="2:4" ht="18" customHeight="1">
      <c r="B42" s="127"/>
      <c r="C42" s="128"/>
      <c r="D42" s="129"/>
    </row>
    <row r="43" spans="2:4" ht="18" customHeight="1">
      <c r="B43" s="127"/>
      <c r="C43" s="128"/>
      <c r="D43" s="129"/>
    </row>
    <row r="44" spans="2:4" ht="18" customHeight="1">
      <c r="B44" s="127"/>
      <c r="C44" s="128"/>
      <c r="D44" s="129"/>
    </row>
    <row r="45" spans="2:4" ht="18" customHeight="1">
      <c r="B45" s="127"/>
      <c r="C45" s="128"/>
      <c r="D45" s="129"/>
    </row>
    <row r="46" spans="2:4" ht="18" customHeight="1">
      <c r="B46" s="127"/>
      <c r="C46" s="128"/>
      <c r="D46" s="129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263A8-2AFC-47C0-AD1C-B1A12F233EC5}">
  <sheetPr>
    <pageSetUpPr fitToPage="1"/>
  </sheetPr>
  <dimension ref="A1:K48"/>
  <sheetViews>
    <sheetView zoomScale="73" zoomScaleNormal="73" workbookViewId="0">
      <selection activeCell="B9" sqref="B9"/>
    </sheetView>
  </sheetViews>
  <sheetFormatPr defaultColWidth="8.796875" defaultRowHeight="15"/>
  <cols>
    <col min="1" max="1" width="26.09765625" style="224" customWidth="1"/>
    <col min="2" max="2" width="81.19921875" style="224" customWidth="1"/>
    <col min="3" max="3" width="12.09765625" style="224" customWidth="1"/>
    <col min="4" max="4" width="6.3984375" style="224" customWidth="1"/>
    <col min="5" max="5" width="9.59765625" style="224" customWidth="1"/>
    <col min="6" max="6" width="11.5" style="224" customWidth="1"/>
    <col min="7" max="7" width="24.296875" style="225" hidden="1" customWidth="1"/>
    <col min="8" max="8" width="16.09765625" style="225" hidden="1" customWidth="1"/>
    <col min="9" max="9" width="23.5" style="225" bestFit="1" customWidth="1"/>
    <col min="10" max="10" width="15.296875" style="225" bestFit="1" customWidth="1"/>
    <col min="11" max="11" width="39.69921875" style="224" customWidth="1"/>
    <col min="12" max="12" width="42.69921875" style="224" customWidth="1"/>
    <col min="13" max="16384" width="8.796875" style="224"/>
  </cols>
  <sheetData>
    <row r="1" spans="1:11" ht="30" customHeight="1">
      <c r="A1" s="251" t="s">
        <v>1853</v>
      </c>
      <c r="B1" s="250"/>
      <c r="C1" s="244"/>
      <c r="D1" s="244"/>
      <c r="E1" s="244"/>
      <c r="G1" s="243"/>
      <c r="H1" s="243"/>
      <c r="I1" s="243"/>
      <c r="J1" s="243"/>
      <c r="K1" s="249"/>
    </row>
    <row r="2" spans="1:11" ht="27.95" customHeight="1">
      <c r="A2" s="248" t="s">
        <v>1772</v>
      </c>
      <c r="C2" s="244"/>
      <c r="D2" s="244"/>
      <c r="E2" s="244"/>
      <c r="F2" s="247" t="s">
        <v>1852</v>
      </c>
      <c r="G2" s="243"/>
      <c r="H2" s="243"/>
      <c r="I2" s="224"/>
      <c r="J2" s="243"/>
      <c r="K2" s="246"/>
    </row>
    <row r="3" spans="1:11" ht="26.1" customHeight="1">
      <c r="A3" s="245" t="s">
        <v>1771</v>
      </c>
      <c r="C3" s="244"/>
      <c r="D3" s="244"/>
      <c r="E3" s="244"/>
      <c r="G3" s="243"/>
      <c r="H3" s="243"/>
      <c r="I3" s="243"/>
      <c r="J3" s="243"/>
      <c r="K3" s="242"/>
    </row>
    <row r="4" spans="1:11" ht="53.1" customHeight="1">
      <c r="A4" s="241" t="s">
        <v>1477</v>
      </c>
      <c r="B4" s="241" t="s">
        <v>1478</v>
      </c>
      <c r="C4" s="241" t="s">
        <v>1479</v>
      </c>
      <c r="D4" s="241" t="s">
        <v>1480</v>
      </c>
      <c r="E4" s="241" t="s">
        <v>1481</v>
      </c>
      <c r="F4" s="241" t="s">
        <v>880</v>
      </c>
      <c r="G4" s="240" t="s">
        <v>1751</v>
      </c>
      <c r="H4" s="240" t="s">
        <v>1750</v>
      </c>
      <c r="I4" s="240" t="s">
        <v>1749</v>
      </c>
      <c r="J4" s="240" t="s">
        <v>1748</v>
      </c>
      <c r="K4" s="240" t="s">
        <v>1594</v>
      </c>
    </row>
    <row r="5" spans="1:11" s="198" customFormat="1" ht="35.1" customHeight="1">
      <c r="A5" s="226" t="s">
        <v>1482</v>
      </c>
      <c r="B5" s="228" t="s">
        <v>1490</v>
      </c>
      <c r="C5" s="226" t="s">
        <v>1491</v>
      </c>
      <c r="D5" s="226">
        <v>12</v>
      </c>
      <c r="E5" s="226" t="s">
        <v>424</v>
      </c>
      <c r="F5" s="226" t="s">
        <v>27</v>
      </c>
      <c r="G5" s="227">
        <f t="shared" ref="G5:G48" si="0">H5/D5</f>
        <v>13.799999999999999</v>
      </c>
      <c r="H5" s="227">
        <v>165.6</v>
      </c>
      <c r="I5" s="227">
        <f t="shared" ref="I5:I48" si="1">J5/D5</f>
        <v>15.049999999999999</v>
      </c>
      <c r="J5" s="227">
        <f t="shared" ref="J5:J48" si="2">H5+15</f>
        <v>180.6</v>
      </c>
      <c r="K5" s="226"/>
    </row>
    <row r="6" spans="1:11" s="198" customFormat="1" ht="35.1" customHeight="1">
      <c r="A6" s="239" t="s">
        <v>1482</v>
      </c>
      <c r="B6" s="228" t="s">
        <v>1729</v>
      </c>
      <c r="C6" s="226" t="s">
        <v>1486</v>
      </c>
      <c r="D6" s="226">
        <v>12</v>
      </c>
      <c r="E6" s="226" t="s">
        <v>424</v>
      </c>
      <c r="F6" s="226">
        <v>2021</v>
      </c>
      <c r="G6" s="227">
        <f t="shared" si="0"/>
        <v>9.83</v>
      </c>
      <c r="H6" s="227">
        <v>117.96</v>
      </c>
      <c r="I6" s="227">
        <f t="shared" si="1"/>
        <v>11.079999999999998</v>
      </c>
      <c r="J6" s="227">
        <f t="shared" si="2"/>
        <v>132.95999999999998</v>
      </c>
      <c r="K6" s="226"/>
    </row>
    <row r="7" spans="1:11" s="198" customFormat="1" ht="35.1" customHeight="1">
      <c r="A7" s="239" t="s">
        <v>1482</v>
      </c>
      <c r="B7" s="228" t="s">
        <v>1492</v>
      </c>
      <c r="C7" s="226" t="s">
        <v>1486</v>
      </c>
      <c r="D7" s="226">
        <v>12</v>
      </c>
      <c r="E7" s="226" t="s">
        <v>424</v>
      </c>
      <c r="F7" s="226" t="s">
        <v>1747</v>
      </c>
      <c r="G7" s="227">
        <f t="shared" si="0"/>
        <v>13.36</v>
      </c>
      <c r="H7" s="227">
        <v>160.32</v>
      </c>
      <c r="I7" s="227">
        <f t="shared" si="1"/>
        <v>14.61</v>
      </c>
      <c r="J7" s="227">
        <f t="shared" si="2"/>
        <v>175.32</v>
      </c>
      <c r="K7" s="226"/>
    </row>
    <row r="8" spans="1:11" s="198" customFormat="1" ht="35.1" customHeight="1">
      <c r="A8" s="239" t="s">
        <v>1482</v>
      </c>
      <c r="B8" s="228" t="s">
        <v>1728</v>
      </c>
      <c r="C8" s="226" t="s">
        <v>1486</v>
      </c>
      <c r="D8" s="226">
        <v>12</v>
      </c>
      <c r="E8" s="226" t="s">
        <v>424</v>
      </c>
      <c r="F8" s="226">
        <v>2020</v>
      </c>
      <c r="G8" s="227">
        <f t="shared" si="0"/>
        <v>13.46</v>
      </c>
      <c r="H8" s="227">
        <v>161.52000000000001</v>
      </c>
      <c r="I8" s="227">
        <f t="shared" si="1"/>
        <v>14.71</v>
      </c>
      <c r="J8" s="227">
        <f t="shared" si="2"/>
        <v>176.52</v>
      </c>
      <c r="K8" s="226"/>
    </row>
    <row r="9" spans="1:11" s="198" customFormat="1" ht="35.1" customHeight="1">
      <c r="A9" s="226" t="s">
        <v>1482</v>
      </c>
      <c r="B9" s="228" t="s">
        <v>1508</v>
      </c>
      <c r="C9" s="226" t="s">
        <v>1486</v>
      </c>
      <c r="D9" s="226">
        <v>12</v>
      </c>
      <c r="E9" s="226" t="s">
        <v>424</v>
      </c>
      <c r="F9" s="226">
        <v>2019</v>
      </c>
      <c r="G9" s="227">
        <f t="shared" si="0"/>
        <v>7.1099999999999994</v>
      </c>
      <c r="H9" s="227">
        <v>85.32</v>
      </c>
      <c r="I9" s="227">
        <f t="shared" si="1"/>
        <v>8.36</v>
      </c>
      <c r="J9" s="227">
        <f t="shared" si="2"/>
        <v>100.32</v>
      </c>
      <c r="K9" s="226"/>
    </row>
    <row r="10" spans="1:11" s="198" customFormat="1" ht="35.1" customHeight="1">
      <c r="A10" s="226" t="s">
        <v>1482</v>
      </c>
      <c r="B10" s="228" t="s">
        <v>1814</v>
      </c>
      <c r="C10" s="226" t="s">
        <v>1499</v>
      </c>
      <c r="D10" s="226">
        <v>12</v>
      </c>
      <c r="E10" s="226" t="s">
        <v>424</v>
      </c>
      <c r="F10" s="226">
        <v>2020</v>
      </c>
      <c r="G10" s="227">
        <f t="shared" si="0"/>
        <v>7.1099999999999994</v>
      </c>
      <c r="H10" s="227">
        <v>85.32</v>
      </c>
      <c r="I10" s="227">
        <f t="shared" si="1"/>
        <v>8.36</v>
      </c>
      <c r="J10" s="227">
        <f t="shared" si="2"/>
        <v>100.32</v>
      </c>
      <c r="K10" s="226"/>
    </row>
    <row r="11" spans="1:11" s="198" customFormat="1" ht="35.1" customHeight="1">
      <c r="A11" s="226" t="s">
        <v>1482</v>
      </c>
      <c r="B11" s="228" t="s">
        <v>1505</v>
      </c>
      <c r="C11" s="226" t="s">
        <v>1506</v>
      </c>
      <c r="D11" s="226">
        <v>12</v>
      </c>
      <c r="E11" s="226" t="s">
        <v>424</v>
      </c>
      <c r="F11" s="226">
        <v>2021</v>
      </c>
      <c r="G11" s="227">
        <f t="shared" si="0"/>
        <v>7.77</v>
      </c>
      <c r="H11" s="227">
        <v>93.24</v>
      </c>
      <c r="I11" s="227">
        <f t="shared" si="1"/>
        <v>9.02</v>
      </c>
      <c r="J11" s="227">
        <f t="shared" si="2"/>
        <v>108.24</v>
      </c>
      <c r="K11" s="226"/>
    </row>
    <row r="12" spans="1:11" s="198" customFormat="1" ht="35.1" customHeight="1">
      <c r="A12" s="226" t="s">
        <v>1482</v>
      </c>
      <c r="B12" s="228" t="s">
        <v>1507</v>
      </c>
      <c r="C12" s="226" t="s">
        <v>1499</v>
      </c>
      <c r="D12" s="226">
        <v>12</v>
      </c>
      <c r="E12" s="226" t="s">
        <v>424</v>
      </c>
      <c r="F12" s="226">
        <v>2021</v>
      </c>
      <c r="G12" s="227">
        <f t="shared" si="0"/>
        <v>7.9200000000000008</v>
      </c>
      <c r="H12" s="227">
        <v>95.04</v>
      </c>
      <c r="I12" s="227">
        <f t="shared" si="1"/>
        <v>9.17</v>
      </c>
      <c r="J12" s="227">
        <f t="shared" si="2"/>
        <v>110.04</v>
      </c>
      <c r="K12" s="226"/>
    </row>
    <row r="13" spans="1:11" s="198" customFormat="1" ht="35.1" customHeight="1">
      <c r="A13" s="226" t="s">
        <v>1482</v>
      </c>
      <c r="B13" s="228" t="s">
        <v>1504</v>
      </c>
      <c r="C13" s="226" t="s">
        <v>1494</v>
      </c>
      <c r="D13" s="226">
        <v>12</v>
      </c>
      <c r="E13" s="226" t="s">
        <v>424</v>
      </c>
      <c r="F13" s="226">
        <v>2019</v>
      </c>
      <c r="G13" s="227">
        <f t="shared" si="0"/>
        <v>8.65</v>
      </c>
      <c r="H13" s="227">
        <v>103.8</v>
      </c>
      <c r="I13" s="227">
        <f t="shared" si="1"/>
        <v>9.9</v>
      </c>
      <c r="J13" s="227">
        <f t="shared" si="2"/>
        <v>118.8</v>
      </c>
      <c r="K13" s="226"/>
    </row>
    <row r="14" spans="1:11" s="213" customFormat="1" ht="35.1" customHeight="1">
      <c r="A14" s="236" t="s">
        <v>1482</v>
      </c>
      <c r="B14" s="238" t="s">
        <v>1851</v>
      </c>
      <c r="C14" s="236" t="s">
        <v>1494</v>
      </c>
      <c r="D14" s="236">
        <v>12</v>
      </c>
      <c r="E14" s="236" t="s">
        <v>424</v>
      </c>
      <c r="F14" s="236">
        <v>2018</v>
      </c>
      <c r="G14" s="237">
        <f t="shared" si="0"/>
        <v>17.62</v>
      </c>
      <c r="H14" s="237">
        <v>211.44</v>
      </c>
      <c r="I14" s="237">
        <f t="shared" si="1"/>
        <v>18.87</v>
      </c>
      <c r="J14" s="237">
        <f t="shared" si="2"/>
        <v>226.44</v>
      </c>
      <c r="K14" s="236"/>
    </row>
    <row r="15" spans="1:11" s="198" customFormat="1" ht="35.1" customHeight="1">
      <c r="A15" s="226" t="s">
        <v>1482</v>
      </c>
      <c r="B15" s="228" t="s">
        <v>1483</v>
      </c>
      <c r="C15" s="226" t="s">
        <v>1484</v>
      </c>
      <c r="D15" s="226">
        <v>12</v>
      </c>
      <c r="E15" s="226" t="s">
        <v>424</v>
      </c>
      <c r="F15" s="226" t="s">
        <v>27</v>
      </c>
      <c r="G15" s="227">
        <f t="shared" si="0"/>
        <v>12.92</v>
      </c>
      <c r="H15" s="227">
        <v>155.04</v>
      </c>
      <c r="I15" s="227">
        <f t="shared" si="1"/>
        <v>14.17</v>
      </c>
      <c r="J15" s="227">
        <f t="shared" si="2"/>
        <v>170.04</v>
      </c>
      <c r="K15" s="226"/>
    </row>
    <row r="16" spans="1:11" s="198" customFormat="1" ht="35.1" customHeight="1">
      <c r="A16" s="226" t="s">
        <v>1482</v>
      </c>
      <c r="B16" s="228" t="s">
        <v>1770</v>
      </c>
      <c r="C16" s="226" t="s">
        <v>1499</v>
      </c>
      <c r="D16" s="226">
        <v>12</v>
      </c>
      <c r="E16" s="226" t="s">
        <v>424</v>
      </c>
      <c r="F16" s="226" t="s">
        <v>27</v>
      </c>
      <c r="G16" s="227">
        <f t="shared" si="0"/>
        <v>12.92</v>
      </c>
      <c r="H16" s="227">
        <v>155.04</v>
      </c>
      <c r="I16" s="227">
        <f t="shared" si="1"/>
        <v>14.17</v>
      </c>
      <c r="J16" s="227">
        <f t="shared" si="2"/>
        <v>170.04</v>
      </c>
      <c r="K16" s="226"/>
    </row>
    <row r="17" spans="1:11" s="198" customFormat="1" ht="35.1" customHeight="1">
      <c r="A17" s="226" t="s">
        <v>1482</v>
      </c>
      <c r="B17" s="228" t="s">
        <v>1485</v>
      </c>
      <c r="C17" s="226" t="s">
        <v>1486</v>
      </c>
      <c r="D17" s="226">
        <v>12</v>
      </c>
      <c r="E17" s="226" t="s">
        <v>424</v>
      </c>
      <c r="F17" s="226">
        <v>2019</v>
      </c>
      <c r="G17" s="227">
        <f t="shared" si="0"/>
        <v>12.11</v>
      </c>
      <c r="H17" s="227">
        <v>145.32</v>
      </c>
      <c r="I17" s="227">
        <f t="shared" si="1"/>
        <v>13.36</v>
      </c>
      <c r="J17" s="227">
        <f t="shared" si="2"/>
        <v>160.32</v>
      </c>
      <c r="K17" s="226"/>
    </row>
    <row r="18" spans="1:11" s="213" customFormat="1" ht="35.1" customHeight="1">
      <c r="A18" s="236" t="s">
        <v>1482</v>
      </c>
      <c r="B18" s="238" t="s">
        <v>1850</v>
      </c>
      <c r="C18" s="236" t="s">
        <v>1486</v>
      </c>
      <c r="D18" s="236">
        <v>12</v>
      </c>
      <c r="E18" s="236" t="s">
        <v>424</v>
      </c>
      <c r="F18" s="236">
        <v>2020</v>
      </c>
      <c r="G18" s="237">
        <f t="shared" si="0"/>
        <v>14.83</v>
      </c>
      <c r="H18" s="237">
        <v>177.96</v>
      </c>
      <c r="I18" s="237">
        <f t="shared" si="1"/>
        <v>16.080000000000002</v>
      </c>
      <c r="J18" s="237">
        <f t="shared" si="2"/>
        <v>192.96</v>
      </c>
      <c r="K18" s="236"/>
    </row>
    <row r="19" spans="1:11" s="198" customFormat="1" ht="35.1" customHeight="1">
      <c r="A19" s="226" t="s">
        <v>1482</v>
      </c>
      <c r="B19" s="228" t="s">
        <v>1727</v>
      </c>
      <c r="C19" s="226" t="s">
        <v>1499</v>
      </c>
      <c r="D19" s="226">
        <v>12</v>
      </c>
      <c r="E19" s="226" t="s">
        <v>424</v>
      </c>
      <c r="F19" s="226">
        <v>2020</v>
      </c>
      <c r="G19" s="227">
        <f t="shared" si="0"/>
        <v>12.04</v>
      </c>
      <c r="H19" s="227">
        <v>144.47999999999999</v>
      </c>
      <c r="I19" s="227">
        <f t="shared" si="1"/>
        <v>13.29</v>
      </c>
      <c r="J19" s="227">
        <f t="shared" si="2"/>
        <v>159.47999999999999</v>
      </c>
      <c r="K19" s="226"/>
    </row>
    <row r="20" spans="1:11" s="198" customFormat="1" ht="35.1" customHeight="1">
      <c r="A20" s="226" t="s">
        <v>1482</v>
      </c>
      <c r="B20" s="228" t="s">
        <v>1726</v>
      </c>
      <c r="C20" s="226" t="s">
        <v>1499</v>
      </c>
      <c r="D20" s="226">
        <v>12</v>
      </c>
      <c r="E20" s="226" t="s">
        <v>424</v>
      </c>
      <c r="F20" s="226">
        <v>2020</v>
      </c>
      <c r="G20" s="227">
        <f t="shared" si="0"/>
        <v>15.49</v>
      </c>
      <c r="H20" s="227">
        <v>185.88</v>
      </c>
      <c r="I20" s="227">
        <f t="shared" si="1"/>
        <v>16.739999999999998</v>
      </c>
      <c r="J20" s="227">
        <f t="shared" si="2"/>
        <v>200.88</v>
      </c>
      <c r="K20" s="226"/>
    </row>
    <row r="21" spans="1:11" s="198" customFormat="1" ht="27">
      <c r="A21" s="226" t="s">
        <v>1482</v>
      </c>
      <c r="B21" s="228" t="s">
        <v>1514</v>
      </c>
      <c r="C21" s="226" t="s">
        <v>1499</v>
      </c>
      <c r="D21" s="226">
        <v>12</v>
      </c>
      <c r="E21" s="226" t="s">
        <v>424</v>
      </c>
      <c r="F21" s="226">
        <v>2021</v>
      </c>
      <c r="G21" s="227">
        <f t="shared" si="0"/>
        <v>15.21</v>
      </c>
      <c r="H21" s="227">
        <v>182.52</v>
      </c>
      <c r="I21" s="227">
        <f t="shared" si="1"/>
        <v>16.46</v>
      </c>
      <c r="J21" s="227">
        <f t="shared" si="2"/>
        <v>197.52</v>
      </c>
      <c r="K21" s="226"/>
    </row>
    <row r="22" spans="1:11" s="198" customFormat="1" ht="27">
      <c r="A22" s="226" t="s">
        <v>1482</v>
      </c>
      <c r="B22" s="228" t="s">
        <v>1515</v>
      </c>
      <c r="C22" s="226" t="s">
        <v>1499</v>
      </c>
      <c r="D22" s="226">
        <v>12</v>
      </c>
      <c r="E22" s="226" t="s">
        <v>424</v>
      </c>
      <c r="F22" s="226">
        <v>2020</v>
      </c>
      <c r="G22" s="227">
        <f t="shared" si="0"/>
        <v>11.700000000000001</v>
      </c>
      <c r="H22" s="227">
        <v>140.4</v>
      </c>
      <c r="I22" s="227">
        <f t="shared" si="1"/>
        <v>12.950000000000001</v>
      </c>
      <c r="J22" s="227">
        <f t="shared" si="2"/>
        <v>155.4</v>
      </c>
      <c r="K22" s="226"/>
    </row>
    <row r="23" spans="1:11" s="198" customFormat="1" ht="27">
      <c r="A23" s="226" t="s">
        <v>1482</v>
      </c>
      <c r="B23" s="228" t="s">
        <v>1813</v>
      </c>
      <c r="C23" s="226" t="s">
        <v>1499</v>
      </c>
      <c r="D23" s="226">
        <v>12</v>
      </c>
      <c r="E23" s="226" t="s">
        <v>424</v>
      </c>
      <c r="F23" s="226">
        <v>2021</v>
      </c>
      <c r="G23" s="227">
        <f t="shared" si="0"/>
        <v>15.21</v>
      </c>
      <c r="H23" s="227">
        <v>182.52</v>
      </c>
      <c r="I23" s="227">
        <f t="shared" si="1"/>
        <v>16.46</v>
      </c>
      <c r="J23" s="227">
        <f t="shared" si="2"/>
        <v>197.52</v>
      </c>
      <c r="K23" s="226"/>
    </row>
    <row r="24" spans="1:11" s="213" customFormat="1" ht="27">
      <c r="A24" s="236" t="s">
        <v>1482</v>
      </c>
      <c r="B24" s="238" t="s">
        <v>1849</v>
      </c>
      <c r="C24" s="236" t="s">
        <v>1499</v>
      </c>
      <c r="D24" s="236">
        <v>12</v>
      </c>
      <c r="E24" s="236" t="s">
        <v>424</v>
      </c>
      <c r="F24" s="236">
        <v>2020</v>
      </c>
      <c r="G24" s="237">
        <f t="shared" si="0"/>
        <v>16.521666666666665</v>
      </c>
      <c r="H24" s="237">
        <v>198.26</v>
      </c>
      <c r="I24" s="237">
        <f t="shared" si="1"/>
        <v>17.771666666666665</v>
      </c>
      <c r="J24" s="237">
        <f t="shared" si="2"/>
        <v>213.26</v>
      </c>
      <c r="K24" s="236"/>
    </row>
    <row r="25" spans="1:11" s="198" customFormat="1" ht="35.1" customHeight="1">
      <c r="A25" s="226" t="s">
        <v>1482</v>
      </c>
      <c r="B25" s="228" t="s">
        <v>1487</v>
      </c>
      <c r="C25" s="226" t="s">
        <v>1488</v>
      </c>
      <c r="D25" s="226">
        <v>12</v>
      </c>
      <c r="E25" s="226" t="s">
        <v>424</v>
      </c>
      <c r="F25" s="226" t="s">
        <v>27</v>
      </c>
      <c r="G25" s="227">
        <f t="shared" si="0"/>
        <v>21.790000000000003</v>
      </c>
      <c r="H25" s="227">
        <v>261.48</v>
      </c>
      <c r="I25" s="227">
        <f t="shared" si="1"/>
        <v>23.040000000000003</v>
      </c>
      <c r="J25" s="227">
        <f t="shared" si="2"/>
        <v>276.48</v>
      </c>
      <c r="K25" s="226"/>
    </row>
    <row r="26" spans="1:11" s="213" customFormat="1" ht="35.1" customHeight="1">
      <c r="A26" s="236" t="s">
        <v>1482</v>
      </c>
      <c r="B26" s="238" t="s">
        <v>1848</v>
      </c>
      <c r="C26" s="236" t="s">
        <v>1488</v>
      </c>
      <c r="D26" s="236">
        <v>12</v>
      </c>
      <c r="E26" s="236" t="s">
        <v>424</v>
      </c>
      <c r="F26" s="236" t="s">
        <v>27</v>
      </c>
      <c r="G26" s="237">
        <f t="shared" si="0"/>
        <v>28.650000000000002</v>
      </c>
      <c r="H26" s="237">
        <v>343.8</v>
      </c>
      <c r="I26" s="237">
        <f t="shared" si="1"/>
        <v>29.900000000000002</v>
      </c>
      <c r="J26" s="237">
        <f t="shared" si="2"/>
        <v>358.8</v>
      </c>
      <c r="K26" s="236"/>
    </row>
    <row r="27" spans="1:11" s="213" customFormat="1" ht="35.1" customHeight="1">
      <c r="A27" s="236" t="s">
        <v>1482</v>
      </c>
      <c r="B27" s="238" t="s">
        <v>1847</v>
      </c>
      <c r="C27" s="236" t="s">
        <v>1488</v>
      </c>
      <c r="D27" s="236">
        <v>12</v>
      </c>
      <c r="E27" s="236" t="s">
        <v>424</v>
      </c>
      <c r="F27" s="236" t="s">
        <v>27</v>
      </c>
      <c r="G27" s="237">
        <f t="shared" si="0"/>
        <v>31.67</v>
      </c>
      <c r="H27" s="237">
        <v>380.04</v>
      </c>
      <c r="I27" s="237">
        <f t="shared" si="1"/>
        <v>32.92</v>
      </c>
      <c r="J27" s="237">
        <f t="shared" si="2"/>
        <v>395.04</v>
      </c>
      <c r="K27" s="236"/>
    </row>
    <row r="28" spans="1:11" s="213" customFormat="1" ht="35.1" customHeight="1">
      <c r="A28" s="236" t="s">
        <v>1482</v>
      </c>
      <c r="B28" s="238" t="s">
        <v>1846</v>
      </c>
      <c r="C28" s="236" t="s">
        <v>1488</v>
      </c>
      <c r="D28" s="236">
        <v>12</v>
      </c>
      <c r="E28" s="236" t="s">
        <v>424</v>
      </c>
      <c r="F28" s="236" t="s">
        <v>27</v>
      </c>
      <c r="G28" s="237">
        <f t="shared" si="0"/>
        <v>35.119999999999997</v>
      </c>
      <c r="H28" s="237">
        <v>421.44</v>
      </c>
      <c r="I28" s="237">
        <f t="shared" si="1"/>
        <v>36.369999999999997</v>
      </c>
      <c r="J28" s="237">
        <f t="shared" si="2"/>
        <v>436.44</v>
      </c>
      <c r="K28" s="236"/>
    </row>
    <row r="29" spans="1:11" s="198" customFormat="1" ht="35.1" customHeight="1">
      <c r="A29" s="235" t="s">
        <v>1482</v>
      </c>
      <c r="B29" s="228" t="s">
        <v>1497</v>
      </c>
      <c r="C29" s="226" t="s">
        <v>1486</v>
      </c>
      <c r="D29" s="226">
        <v>12</v>
      </c>
      <c r="E29" s="226" t="s">
        <v>424</v>
      </c>
      <c r="F29" s="226">
        <v>2020</v>
      </c>
      <c r="G29" s="227">
        <f t="shared" si="0"/>
        <v>10.49</v>
      </c>
      <c r="H29" s="227">
        <v>125.88</v>
      </c>
      <c r="I29" s="227">
        <f t="shared" si="1"/>
        <v>11.74</v>
      </c>
      <c r="J29" s="227">
        <f t="shared" si="2"/>
        <v>140.88</v>
      </c>
      <c r="K29" s="226"/>
    </row>
    <row r="30" spans="1:11" s="198" customFormat="1" ht="35.1" customHeight="1">
      <c r="A30" s="234" t="s">
        <v>1482</v>
      </c>
      <c r="B30" s="228" t="s">
        <v>1498</v>
      </c>
      <c r="C30" s="226" t="s">
        <v>1499</v>
      </c>
      <c r="D30" s="226">
        <v>12</v>
      </c>
      <c r="E30" s="226" t="s">
        <v>424</v>
      </c>
      <c r="F30" s="226">
        <v>2021</v>
      </c>
      <c r="G30" s="227">
        <f t="shared" si="0"/>
        <v>6.18</v>
      </c>
      <c r="H30" s="227">
        <v>74.16</v>
      </c>
      <c r="I30" s="227">
        <f t="shared" si="1"/>
        <v>7.43</v>
      </c>
      <c r="J30" s="227">
        <f t="shared" si="2"/>
        <v>89.16</v>
      </c>
      <c r="K30" s="226"/>
    </row>
    <row r="31" spans="1:11" s="198" customFormat="1" ht="35.1" customHeight="1">
      <c r="A31" s="226" t="s">
        <v>1482</v>
      </c>
      <c r="B31" s="228" t="s">
        <v>1498</v>
      </c>
      <c r="C31" s="226" t="s">
        <v>1484</v>
      </c>
      <c r="D31" s="226">
        <v>12</v>
      </c>
      <c r="E31" s="226" t="s">
        <v>424</v>
      </c>
      <c r="F31" s="226">
        <v>2021</v>
      </c>
      <c r="G31" s="227">
        <f t="shared" si="0"/>
        <v>6.18</v>
      </c>
      <c r="H31" s="227">
        <v>74.16</v>
      </c>
      <c r="I31" s="227">
        <f t="shared" si="1"/>
        <v>7.43</v>
      </c>
      <c r="J31" s="227">
        <f t="shared" si="2"/>
        <v>89.16</v>
      </c>
      <c r="K31" s="226"/>
    </row>
    <row r="32" spans="1:11" s="198" customFormat="1" ht="27">
      <c r="A32" s="229" t="s">
        <v>1482</v>
      </c>
      <c r="B32" s="228" t="s">
        <v>1509</v>
      </c>
      <c r="C32" s="226" t="s">
        <v>1499</v>
      </c>
      <c r="D32" s="226">
        <v>12</v>
      </c>
      <c r="E32" s="226" t="s">
        <v>424</v>
      </c>
      <c r="F32" s="226">
        <v>2020</v>
      </c>
      <c r="G32" s="227">
        <f t="shared" si="0"/>
        <v>7.8599999999999994</v>
      </c>
      <c r="H32" s="227">
        <v>94.32</v>
      </c>
      <c r="I32" s="227">
        <f t="shared" si="1"/>
        <v>9.11</v>
      </c>
      <c r="J32" s="227">
        <f t="shared" si="2"/>
        <v>109.32</v>
      </c>
      <c r="K32" s="226"/>
    </row>
    <row r="33" spans="1:11" s="198" customFormat="1" ht="35.1" customHeight="1">
      <c r="A33" s="226" t="s">
        <v>1482</v>
      </c>
      <c r="B33" s="228" t="s">
        <v>1500</v>
      </c>
      <c r="C33" s="226" t="s">
        <v>1486</v>
      </c>
      <c r="D33" s="226">
        <v>12</v>
      </c>
      <c r="E33" s="226" t="s">
        <v>424</v>
      </c>
      <c r="F33" s="226">
        <v>2020</v>
      </c>
      <c r="G33" s="227">
        <f t="shared" si="0"/>
        <v>8.73</v>
      </c>
      <c r="H33" s="227">
        <v>104.76</v>
      </c>
      <c r="I33" s="227">
        <f t="shared" si="1"/>
        <v>9.98</v>
      </c>
      <c r="J33" s="227">
        <f t="shared" si="2"/>
        <v>119.76</v>
      </c>
      <c r="K33" s="226"/>
    </row>
    <row r="34" spans="1:11" s="198" customFormat="1" ht="35.1" customHeight="1">
      <c r="A34" s="226" t="s">
        <v>1482</v>
      </c>
      <c r="B34" s="228" t="s">
        <v>1501</v>
      </c>
      <c r="C34" s="226" t="s">
        <v>1484</v>
      </c>
      <c r="D34" s="226">
        <v>12</v>
      </c>
      <c r="E34" s="226" t="s">
        <v>424</v>
      </c>
      <c r="F34" s="226">
        <v>2021</v>
      </c>
      <c r="G34" s="227">
        <f t="shared" si="0"/>
        <v>8.36</v>
      </c>
      <c r="H34" s="227">
        <v>100.32</v>
      </c>
      <c r="I34" s="227">
        <f t="shared" si="1"/>
        <v>9.61</v>
      </c>
      <c r="J34" s="227">
        <f t="shared" si="2"/>
        <v>115.32</v>
      </c>
      <c r="K34" s="226"/>
    </row>
    <row r="35" spans="1:11" s="198" customFormat="1" ht="35.1" customHeight="1">
      <c r="A35" s="226" t="s">
        <v>1482</v>
      </c>
      <c r="B35" s="228" t="s">
        <v>1489</v>
      </c>
      <c r="C35" s="226" t="s">
        <v>1484</v>
      </c>
      <c r="D35" s="226">
        <v>12</v>
      </c>
      <c r="E35" s="226" t="s">
        <v>424</v>
      </c>
      <c r="F35" s="226">
        <v>2021</v>
      </c>
      <c r="G35" s="227">
        <f t="shared" si="0"/>
        <v>9.61</v>
      </c>
      <c r="H35" s="227">
        <v>115.32</v>
      </c>
      <c r="I35" s="227">
        <f t="shared" si="1"/>
        <v>10.86</v>
      </c>
      <c r="J35" s="227">
        <f t="shared" si="2"/>
        <v>130.32</v>
      </c>
      <c r="K35" s="226"/>
    </row>
    <row r="36" spans="1:11" s="198" customFormat="1" ht="35.1" customHeight="1">
      <c r="A36" s="226" t="s">
        <v>1482</v>
      </c>
      <c r="B36" s="228" t="s">
        <v>1496</v>
      </c>
      <c r="C36" s="226" t="s">
        <v>1494</v>
      </c>
      <c r="D36" s="226">
        <v>12</v>
      </c>
      <c r="E36" s="226" t="s">
        <v>424</v>
      </c>
      <c r="F36" s="226">
        <v>2020</v>
      </c>
      <c r="G36" s="227">
        <f t="shared" si="0"/>
        <v>7</v>
      </c>
      <c r="H36" s="227">
        <v>84</v>
      </c>
      <c r="I36" s="227">
        <f t="shared" si="1"/>
        <v>8.25</v>
      </c>
      <c r="J36" s="227">
        <f t="shared" si="2"/>
        <v>99</v>
      </c>
      <c r="K36" s="226"/>
    </row>
    <row r="37" spans="1:11" s="198" customFormat="1" ht="35.1" customHeight="1">
      <c r="A37" s="226" t="s">
        <v>1482</v>
      </c>
      <c r="B37" s="228" t="s">
        <v>1493</v>
      </c>
      <c r="C37" s="226" t="s">
        <v>1494</v>
      </c>
      <c r="D37" s="226">
        <v>12</v>
      </c>
      <c r="E37" s="226" t="s">
        <v>424</v>
      </c>
      <c r="F37" s="226">
        <v>2020</v>
      </c>
      <c r="G37" s="227">
        <f t="shared" si="0"/>
        <v>10.52</v>
      </c>
      <c r="H37" s="227">
        <v>126.24</v>
      </c>
      <c r="I37" s="227">
        <f t="shared" si="1"/>
        <v>11.770000000000001</v>
      </c>
      <c r="J37" s="227">
        <f t="shared" si="2"/>
        <v>141.24</v>
      </c>
      <c r="K37" s="226"/>
    </row>
    <row r="38" spans="1:11" s="198" customFormat="1" ht="35.1" customHeight="1">
      <c r="A38" s="226" t="s">
        <v>1482</v>
      </c>
      <c r="B38" s="228" t="s">
        <v>1495</v>
      </c>
      <c r="C38" s="226" t="s">
        <v>1486</v>
      </c>
      <c r="D38" s="226">
        <v>12</v>
      </c>
      <c r="E38" s="226" t="s">
        <v>424</v>
      </c>
      <c r="F38" s="226">
        <v>2020</v>
      </c>
      <c r="G38" s="227">
        <f t="shared" si="0"/>
        <v>11.21</v>
      </c>
      <c r="H38" s="227">
        <v>134.52000000000001</v>
      </c>
      <c r="I38" s="227">
        <f t="shared" si="1"/>
        <v>12.46</v>
      </c>
      <c r="J38" s="227">
        <f t="shared" si="2"/>
        <v>149.52000000000001</v>
      </c>
      <c r="K38" s="226"/>
    </row>
    <row r="39" spans="1:11" s="198" customFormat="1" ht="35.1" customHeight="1">
      <c r="A39" s="226" t="s">
        <v>1482</v>
      </c>
      <c r="B39" s="228" t="s">
        <v>1495</v>
      </c>
      <c r="C39" s="226" t="s">
        <v>1484</v>
      </c>
      <c r="D39" s="226">
        <v>12</v>
      </c>
      <c r="E39" s="226" t="s">
        <v>424</v>
      </c>
      <c r="F39" s="226">
        <v>2021</v>
      </c>
      <c r="G39" s="227">
        <f t="shared" si="0"/>
        <v>10.64</v>
      </c>
      <c r="H39" s="227">
        <v>127.68</v>
      </c>
      <c r="I39" s="227">
        <f t="shared" si="1"/>
        <v>11.89</v>
      </c>
      <c r="J39" s="227">
        <f t="shared" si="2"/>
        <v>142.68</v>
      </c>
      <c r="K39" s="226"/>
    </row>
    <row r="40" spans="1:11" s="198" customFormat="1" ht="35.1" customHeight="1">
      <c r="A40" s="226" t="s">
        <v>1482</v>
      </c>
      <c r="B40" s="228" t="s">
        <v>1502</v>
      </c>
      <c r="C40" s="226" t="s">
        <v>1494</v>
      </c>
      <c r="D40" s="226">
        <v>12</v>
      </c>
      <c r="E40" s="226" t="s">
        <v>424</v>
      </c>
      <c r="F40" s="226">
        <v>2019</v>
      </c>
      <c r="G40" s="227">
        <f t="shared" si="0"/>
        <v>10.42</v>
      </c>
      <c r="H40" s="227">
        <v>125.04</v>
      </c>
      <c r="I40" s="227">
        <f t="shared" si="1"/>
        <v>11.670000000000002</v>
      </c>
      <c r="J40" s="227">
        <f t="shared" si="2"/>
        <v>140.04000000000002</v>
      </c>
      <c r="K40" s="226"/>
    </row>
    <row r="41" spans="1:11" s="198" customFormat="1" ht="27">
      <c r="A41" s="226" t="s">
        <v>1482</v>
      </c>
      <c r="B41" s="228" t="s">
        <v>1503</v>
      </c>
      <c r="C41" s="226" t="s">
        <v>1494</v>
      </c>
      <c r="D41" s="226">
        <v>12</v>
      </c>
      <c r="E41" s="226" t="s">
        <v>424</v>
      </c>
      <c r="F41" s="226">
        <v>2019</v>
      </c>
      <c r="G41" s="227">
        <f t="shared" si="0"/>
        <v>14.340000000000002</v>
      </c>
      <c r="H41" s="227">
        <v>172.08</v>
      </c>
      <c r="I41" s="227">
        <f t="shared" si="1"/>
        <v>15.590000000000002</v>
      </c>
      <c r="J41" s="227">
        <f t="shared" si="2"/>
        <v>187.08</v>
      </c>
      <c r="K41" s="226"/>
    </row>
    <row r="42" spans="1:11" s="230" customFormat="1" ht="27">
      <c r="A42" s="231" t="s">
        <v>1482</v>
      </c>
      <c r="B42" s="233" t="s">
        <v>1510</v>
      </c>
      <c r="C42" s="231" t="s">
        <v>1494</v>
      </c>
      <c r="D42" s="231">
        <v>12</v>
      </c>
      <c r="E42" s="231" t="s">
        <v>424</v>
      </c>
      <c r="F42" s="231">
        <v>2020</v>
      </c>
      <c r="G42" s="232">
        <f t="shared" si="0"/>
        <v>7.95</v>
      </c>
      <c r="H42" s="232">
        <v>95.4</v>
      </c>
      <c r="I42" s="232">
        <f t="shared" si="1"/>
        <v>9.2000000000000011</v>
      </c>
      <c r="J42" s="232">
        <f t="shared" si="2"/>
        <v>110.4</v>
      </c>
      <c r="K42" s="231" t="s">
        <v>1845</v>
      </c>
    </row>
    <row r="43" spans="1:11" s="198" customFormat="1" ht="27">
      <c r="A43" s="226" t="s">
        <v>1482</v>
      </c>
      <c r="B43" s="228" t="s">
        <v>1511</v>
      </c>
      <c r="C43" s="226" t="s">
        <v>1506</v>
      </c>
      <c r="D43" s="226">
        <v>12</v>
      </c>
      <c r="E43" s="226" t="s">
        <v>424</v>
      </c>
      <c r="F43" s="226">
        <v>2021</v>
      </c>
      <c r="G43" s="227">
        <f t="shared" si="0"/>
        <v>7.95</v>
      </c>
      <c r="H43" s="227">
        <v>95.4</v>
      </c>
      <c r="I43" s="227">
        <f t="shared" si="1"/>
        <v>9.2000000000000011</v>
      </c>
      <c r="J43" s="227">
        <f t="shared" si="2"/>
        <v>110.4</v>
      </c>
      <c r="K43" s="226"/>
    </row>
    <row r="44" spans="1:11" s="198" customFormat="1" ht="27">
      <c r="A44" s="229" t="s">
        <v>1482</v>
      </c>
      <c r="B44" s="228" t="s">
        <v>1512</v>
      </c>
      <c r="C44" s="226" t="s">
        <v>1513</v>
      </c>
      <c r="D44" s="226">
        <v>12</v>
      </c>
      <c r="E44" s="226">
        <v>750</v>
      </c>
      <c r="F44" s="226">
        <v>2020</v>
      </c>
      <c r="G44" s="227">
        <f t="shared" si="0"/>
        <v>8.02</v>
      </c>
      <c r="H44" s="227">
        <v>96.24</v>
      </c>
      <c r="I44" s="227">
        <f t="shared" si="1"/>
        <v>9.27</v>
      </c>
      <c r="J44" s="227">
        <f t="shared" si="2"/>
        <v>111.24</v>
      </c>
      <c r="K44" s="226"/>
    </row>
    <row r="45" spans="1:11" s="198" customFormat="1" ht="27">
      <c r="A45" s="226" t="s">
        <v>1482</v>
      </c>
      <c r="B45" s="228" t="s">
        <v>1516</v>
      </c>
      <c r="C45" s="226" t="s">
        <v>1494</v>
      </c>
      <c r="D45" s="226">
        <v>12</v>
      </c>
      <c r="E45" s="226" t="s">
        <v>424</v>
      </c>
      <c r="F45" s="226">
        <v>2019</v>
      </c>
      <c r="G45" s="227">
        <f t="shared" si="0"/>
        <v>6.55</v>
      </c>
      <c r="H45" s="227">
        <v>78.599999999999994</v>
      </c>
      <c r="I45" s="227">
        <f t="shared" si="1"/>
        <v>7.8</v>
      </c>
      <c r="J45" s="227">
        <f t="shared" si="2"/>
        <v>93.6</v>
      </c>
      <c r="K45" s="226"/>
    </row>
    <row r="46" spans="1:11" s="198" customFormat="1" ht="27">
      <c r="A46" s="226" t="s">
        <v>1482</v>
      </c>
      <c r="B46" s="228" t="s">
        <v>1725</v>
      </c>
      <c r="C46" s="226" t="s">
        <v>1486</v>
      </c>
      <c r="D46" s="226">
        <v>12</v>
      </c>
      <c r="E46" s="226" t="s">
        <v>424</v>
      </c>
      <c r="F46" s="226">
        <v>2019</v>
      </c>
      <c r="G46" s="227">
        <f t="shared" si="0"/>
        <v>26.01</v>
      </c>
      <c r="H46" s="227">
        <v>312.12</v>
      </c>
      <c r="I46" s="227">
        <f t="shared" si="1"/>
        <v>27.26</v>
      </c>
      <c r="J46" s="227">
        <f t="shared" si="2"/>
        <v>327.12</v>
      </c>
      <c r="K46" s="226"/>
    </row>
    <row r="47" spans="1:11" s="198" customFormat="1" ht="27">
      <c r="A47" s="226" t="s">
        <v>1482</v>
      </c>
      <c r="B47" s="228" t="s">
        <v>1769</v>
      </c>
      <c r="C47" s="226" t="s">
        <v>1499</v>
      </c>
      <c r="D47" s="226">
        <v>12</v>
      </c>
      <c r="E47" s="226" t="s">
        <v>424</v>
      </c>
      <c r="F47" s="226">
        <v>2021</v>
      </c>
      <c r="G47" s="227">
        <f t="shared" si="0"/>
        <v>6.45</v>
      </c>
      <c r="H47" s="227">
        <v>77.400000000000006</v>
      </c>
      <c r="I47" s="227">
        <f t="shared" si="1"/>
        <v>7.7</v>
      </c>
      <c r="J47" s="227">
        <f t="shared" si="2"/>
        <v>92.4</v>
      </c>
      <c r="K47" s="226"/>
    </row>
    <row r="48" spans="1:11" s="198" customFormat="1" ht="27">
      <c r="A48" s="226" t="s">
        <v>1482</v>
      </c>
      <c r="B48" s="228" t="s">
        <v>1768</v>
      </c>
      <c r="C48" s="226" t="s">
        <v>1506</v>
      </c>
      <c r="D48" s="226">
        <v>12</v>
      </c>
      <c r="E48" s="226" t="s">
        <v>424</v>
      </c>
      <c r="F48" s="226">
        <v>2021</v>
      </c>
      <c r="G48" s="227">
        <f t="shared" si="0"/>
        <v>6.45</v>
      </c>
      <c r="H48" s="227">
        <v>77.400000000000006</v>
      </c>
      <c r="I48" s="227">
        <f t="shared" si="1"/>
        <v>7.7</v>
      </c>
      <c r="J48" s="227">
        <f t="shared" si="2"/>
        <v>92.4</v>
      </c>
      <c r="K48" s="226"/>
    </row>
  </sheetData>
  <pageMargins left="0.75" right="0.25" top="0.25" bottom="0.25" header="0.3" footer="0.3"/>
  <pageSetup scale="2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VOTTO VINES IMPORTING</vt:lpstr>
      <vt:lpstr>SLPL</vt:lpstr>
      <vt:lpstr>TRAVELING VINEYARD</vt:lpstr>
      <vt:lpstr>Mary</vt:lpstr>
      <vt:lpstr>MHW</vt:lpstr>
      <vt:lpstr>Lataste</vt:lpstr>
      <vt:lpstr>WINE DIRECT</vt:lpstr>
      <vt:lpstr>SPANISH ARTISAN W&amp;S GROUP</vt:lpstr>
      <vt:lpstr>French Libation</vt:lpstr>
      <vt:lpstr>GOLDEN VINES</vt:lpstr>
      <vt:lpstr>Vinotas</vt:lpstr>
      <vt:lpstr>HPS </vt:lpstr>
      <vt:lpstr>Shiverick</vt:lpstr>
      <vt:lpstr>Reserva de la Tierra</vt:lpstr>
      <vt:lpstr>Divot Enterprises</vt:lpstr>
      <vt:lpstr>Cordier-Vintners Alliance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16086</cp:lastModifiedBy>
  <cp:revision/>
  <dcterms:created xsi:type="dcterms:W3CDTF">2015-10-13T00:46:24Z</dcterms:created>
  <dcterms:modified xsi:type="dcterms:W3CDTF">2022-06-15T20:02:25Z</dcterms:modified>
  <cp:category/>
  <cp:contentStatus/>
</cp:coreProperties>
</file>