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T (2)" sheetId="1" r:id="rId4"/>
  </sheets>
</workbook>
</file>

<file path=xl/sharedStrings.xml><?xml version="1.0" encoding="utf-8"?>
<sst xmlns="http://schemas.openxmlformats.org/spreadsheetml/2006/main" uniqueCount="21">
  <si>
    <t>Current</t>
  </si>
  <si>
    <t>6-Pack</t>
  </si>
  <si>
    <t>12-Pack</t>
  </si>
  <si>
    <t>CT</t>
  </si>
  <si>
    <t>FOB</t>
  </si>
  <si>
    <t>PTR</t>
  </si>
  <si>
    <t>State Tax</t>
  </si>
  <si>
    <t>Dist Profit</t>
  </si>
  <si>
    <t>%GP</t>
  </si>
  <si>
    <t>Retail</t>
  </si>
  <si>
    <t>Retail %</t>
  </si>
  <si>
    <t>Coffee</t>
  </si>
  <si>
    <t>Cream</t>
  </si>
  <si>
    <t>Rye</t>
  </si>
  <si>
    <t>Single</t>
  </si>
  <si>
    <t>SoB 6pk</t>
  </si>
  <si>
    <t>Gin</t>
  </si>
  <si>
    <t>89.07</t>
  </si>
  <si>
    <t xml:space="preserve">  $15.42</t>
  </si>
  <si>
    <t xml:space="preserve"> $  92.52   $185.03  $177.56        $6.42           $34.22        27%      29.99  $179.94      26.0%</t>
  </si>
  <si>
    <t>Rum Discount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</si>
</sst>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&quot; &quot;d&quot;, &quot;yyyy"/>
    <numFmt numFmtId="60" formatCode="&quot;$&quot;#,##0.00"/>
    <numFmt numFmtId="61" formatCode="&quot; &quot;* #,##0.00&quot; &quot;;&quot; &quot;* (#,##0.00);&quot; &quot;* &quot;-&quot;??&quot; &quot;"/>
    <numFmt numFmtId="62" formatCode="&quot;$&quot;#,##0.00&quot; &quot;;(&quot;$&quot;#,##0.00)"/>
    <numFmt numFmtId="63" formatCode="0.0%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9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60" fontId="0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61" fontId="0" fillId="2" borderId="4" applyNumberFormat="1" applyFont="1" applyFill="1" applyBorder="1" applyAlignment="1" applyProtection="0">
      <alignment vertical="bottom"/>
    </xf>
    <xf numFmtId="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vertical="bottom"/>
    </xf>
    <xf numFmtId="60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61" fontId="0" fillId="2" borderId="9" applyNumberFormat="1" applyFont="1" applyFill="1" applyBorder="1" applyAlignment="1" applyProtection="0">
      <alignment vertical="bottom"/>
    </xf>
    <xf numFmtId="9" fontId="0" fillId="2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60" fontId="0" fillId="2" borderId="12" applyNumberFormat="1" applyFont="1" applyFill="1" applyBorder="1" applyAlignment="1" applyProtection="0">
      <alignment vertical="bottom"/>
    </xf>
    <xf numFmtId="60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60" fontId="0" fillId="2" borderId="16" applyNumberFormat="1" applyFont="1" applyFill="1" applyBorder="1" applyAlignment="1" applyProtection="0">
      <alignment vertical="bottom"/>
    </xf>
    <xf numFmtId="60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horizontal="center" vertical="bottom"/>
    </xf>
    <xf numFmtId="49" fontId="0" fillId="2" borderId="23" applyNumberFormat="1" applyFont="1" applyFill="1" applyBorder="1" applyAlignment="1" applyProtection="0">
      <alignment vertical="bottom"/>
    </xf>
    <xf numFmtId="62" fontId="0" fillId="2" borderId="7" applyNumberFormat="1" applyFont="1" applyFill="1" applyBorder="1" applyAlignment="1" applyProtection="0">
      <alignment vertical="bottom"/>
    </xf>
    <xf numFmtId="9" fontId="0" fillId="2" borderId="9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60" fontId="0" fillId="2" borderId="9" applyNumberFormat="1" applyFont="1" applyFill="1" applyBorder="1" applyAlignment="1" applyProtection="0">
      <alignment vertical="bottom"/>
    </xf>
    <xf numFmtId="63" fontId="0" fillId="2" borderId="9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62" fontId="0" fillId="2" borderId="12" applyNumberFormat="1" applyFont="1" applyFill="1" applyBorder="1" applyAlignment="1" applyProtection="0">
      <alignment vertical="bottom"/>
    </xf>
    <xf numFmtId="9" fontId="0" fillId="2" borderId="14" applyNumberFormat="1" applyFont="1" applyFill="1" applyBorder="1" applyAlignment="1" applyProtection="0">
      <alignment vertical="bottom"/>
    </xf>
    <xf numFmtId="62" fontId="0" fillId="2" borderId="14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61" fontId="0" fillId="2" borderId="25" applyNumberFormat="1" applyFont="1" applyFill="1" applyBorder="1" applyAlignment="1" applyProtection="0">
      <alignment vertical="bottom"/>
    </xf>
    <xf numFmtId="9" fontId="0" fillId="2" borderId="26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0" fillId="2" borderId="30" applyNumberFormat="1" applyFont="1" applyFill="1" applyBorder="1" applyAlignment="1" applyProtection="0">
      <alignment vertical="bottom"/>
    </xf>
    <xf numFmtId="60" fontId="0" fillId="2" borderId="31" applyNumberFormat="1" applyFont="1" applyFill="1" applyBorder="1" applyAlignment="1" applyProtection="0">
      <alignment vertical="bottom"/>
    </xf>
    <xf numFmtId="9" fontId="0" fillId="2" borderId="25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60" fontId="0" fillId="2" borderId="25" applyNumberFormat="1" applyFont="1" applyFill="1" applyBorder="1" applyAlignment="1" applyProtection="0">
      <alignment vertical="bottom"/>
    </xf>
    <xf numFmtId="63" fontId="0" fillId="2" borderId="25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ff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5"/>
  <sheetViews>
    <sheetView workbookViewId="0" showGridLines="0" defaultGridColor="1"/>
  </sheetViews>
  <sheetFormatPr defaultColWidth="8.83333" defaultRowHeight="15.4" customHeight="1" outlineLevelRow="0" outlineLevelCol="0"/>
  <cols>
    <col min="1" max="1" width="12.5" style="1" customWidth="1"/>
    <col min="2" max="3" width="7.67188" style="1" customWidth="1"/>
    <col min="4" max="5" width="8" style="1" customWidth="1"/>
    <col min="6" max="6" width="7.5" style="1" customWidth="1"/>
    <col min="7" max="7" width="9" style="1" customWidth="1"/>
    <col min="8" max="8" width="11.3516" style="1" customWidth="1"/>
    <col min="9" max="9" width="7.67188" style="1" customWidth="1"/>
    <col min="10" max="11" width="7.5" style="1" customWidth="1"/>
    <col min="12" max="12" width="8.17188" style="1" customWidth="1"/>
    <col min="13" max="17" width="8.85156" style="1" customWidth="1"/>
    <col min="18" max="16384" width="8.85156" style="1" customWidth="1"/>
  </cols>
  <sheetData>
    <row r="1" ht="15.95" customHeight="1">
      <c r="A1" s="2"/>
      <c r="B1" s="3"/>
      <c r="C1" s="3"/>
      <c r="D1" s="4"/>
      <c r="E1" s="4"/>
      <c r="F1" s="5"/>
      <c r="G1" s="5"/>
      <c r="H1" s="6"/>
      <c r="I1" s="7"/>
      <c r="J1" s="7"/>
      <c r="K1" s="7"/>
      <c r="L1" s="7"/>
      <c r="M1" s="7"/>
      <c r="N1" s="7"/>
      <c r="O1" s="8"/>
      <c r="P1" s="8"/>
      <c r="Q1" s="9"/>
    </row>
    <row r="2" ht="15.95" customHeight="1">
      <c r="A2" s="10"/>
      <c r="B2" s="11"/>
      <c r="C2" s="11"/>
      <c r="D2" s="11"/>
      <c r="E2" s="11"/>
      <c r="F2" s="12"/>
      <c r="G2" s="12"/>
      <c r="H2" s="13"/>
      <c r="I2" s="14"/>
      <c r="J2" s="14"/>
      <c r="K2" s="14"/>
      <c r="L2" s="14"/>
      <c r="M2" s="14"/>
      <c r="N2" s="14"/>
      <c r="O2" s="15"/>
      <c r="P2" s="15"/>
      <c r="Q2" s="16"/>
    </row>
    <row r="3" ht="15.95" customHeight="1">
      <c r="A3" s="17"/>
      <c r="B3" t="s" s="18">
        <v>0</v>
      </c>
      <c r="C3" s="19"/>
      <c r="D3" t="s" s="18">
        <v>1</v>
      </c>
      <c r="E3" t="s" s="18">
        <v>2</v>
      </c>
      <c r="F3" s="20"/>
      <c r="G3" s="20"/>
      <c r="H3" s="21"/>
      <c r="I3" s="22"/>
      <c r="J3" s="22"/>
      <c r="K3" s="22"/>
      <c r="L3" s="22"/>
      <c r="M3" s="14"/>
      <c r="N3" s="14"/>
      <c r="O3" s="15"/>
      <c r="P3" s="15"/>
      <c r="Q3" s="16"/>
    </row>
    <row r="4" ht="9" customHeight="1">
      <c r="A4" s="23"/>
      <c r="B4" s="24"/>
      <c r="C4" s="24"/>
      <c r="D4" s="24"/>
      <c r="E4" s="24"/>
      <c r="F4" s="25"/>
      <c r="G4" s="25"/>
      <c r="H4" s="26"/>
      <c r="I4" s="27"/>
      <c r="J4" s="27"/>
      <c r="K4" s="27"/>
      <c r="L4" s="27"/>
      <c r="M4" s="14"/>
      <c r="N4" s="14"/>
      <c r="O4" s="15"/>
      <c r="P4" s="15"/>
      <c r="Q4" s="16"/>
    </row>
    <row r="5" ht="15.95" customHeight="1">
      <c r="A5" t="s" s="28">
        <v>3</v>
      </c>
      <c r="B5" s="29"/>
      <c r="C5" s="29"/>
      <c r="D5" t="s" s="30">
        <v>4</v>
      </c>
      <c r="E5" t="s" s="30">
        <v>4</v>
      </c>
      <c r="F5" t="s" s="30">
        <v>5</v>
      </c>
      <c r="G5" t="s" s="30">
        <v>6</v>
      </c>
      <c r="H5" t="s" s="31">
        <v>7</v>
      </c>
      <c r="I5" t="s" s="32">
        <v>8</v>
      </c>
      <c r="J5" t="s" s="33">
        <v>9</v>
      </c>
      <c r="K5" t="s" s="33">
        <v>9</v>
      </c>
      <c r="L5" t="s" s="33">
        <v>10</v>
      </c>
      <c r="M5" s="14"/>
      <c r="N5" s="14"/>
      <c r="O5" s="15"/>
      <c r="P5" s="15"/>
      <c r="Q5" s="16"/>
    </row>
    <row r="6" ht="15.95" customHeight="1">
      <c r="A6" t="s" s="34">
        <v>11</v>
      </c>
      <c r="B6" s="12">
        <v>89.06999999999999</v>
      </c>
      <c r="C6" s="12">
        <f>D6/6</f>
        <v>15.419498</v>
      </c>
      <c r="D6" s="35">
        <f>(F6-G6)*0.73</f>
        <v>92.516988</v>
      </c>
      <c r="E6" s="35">
        <f>D6*2</f>
        <v>185.033976</v>
      </c>
      <c r="F6" s="12">
        <f>K6*0.74</f>
        <v>133.1556</v>
      </c>
      <c r="G6" s="12">
        <v>6.42</v>
      </c>
      <c r="H6" s="13">
        <f>F6-G6-D6</f>
        <v>34.218612</v>
      </c>
      <c r="I6" s="36">
        <f>H6/(F6-G6)</f>
        <v>0.27</v>
      </c>
      <c r="J6" s="37">
        <v>29.99</v>
      </c>
      <c r="K6" s="38">
        <f>J6*6</f>
        <v>179.94</v>
      </c>
      <c r="L6" s="39">
        <f>(K6-F6)/K6</f>
        <v>0.26</v>
      </c>
      <c r="M6" s="14"/>
      <c r="N6" s="14"/>
      <c r="O6" s="15"/>
      <c r="P6" s="15"/>
      <c r="Q6" s="16"/>
    </row>
    <row r="7" ht="15.95" customHeight="1">
      <c r="A7" t="s" s="34">
        <v>12</v>
      </c>
      <c r="B7" s="12">
        <v>89.06999999999999</v>
      </c>
      <c r="C7" s="12">
        <f>D7/6</f>
        <v>15.419498</v>
      </c>
      <c r="D7" s="35">
        <f>(F7-G7)*0.73</f>
        <v>92.516988</v>
      </c>
      <c r="E7" s="35">
        <f>D7*2</f>
        <v>185.033976</v>
      </c>
      <c r="F7" s="12">
        <f>K7*0.74</f>
        <v>133.1556</v>
      </c>
      <c r="G7" s="12">
        <f>G6</f>
        <v>6.42</v>
      </c>
      <c r="H7" s="13">
        <f>F7-G7-D7</f>
        <v>34.218612</v>
      </c>
      <c r="I7" s="36">
        <f>H7/(F7-G7)</f>
        <v>0.27</v>
      </c>
      <c r="J7" s="37">
        <v>29.99</v>
      </c>
      <c r="K7" s="38">
        <f>J7*6</f>
        <v>179.94</v>
      </c>
      <c r="L7" s="39">
        <f>(K7-F7)/K7</f>
        <v>0.26</v>
      </c>
      <c r="M7" s="14"/>
      <c r="N7" s="14"/>
      <c r="O7" s="15"/>
      <c r="P7" s="15"/>
      <c r="Q7" s="16"/>
    </row>
    <row r="8" ht="15.95" customHeight="1">
      <c r="A8" t="s" s="34">
        <v>13</v>
      </c>
      <c r="B8" s="12">
        <v>242.82</v>
      </c>
      <c r="C8" s="12">
        <f>D8/6</f>
        <v>20.821498</v>
      </c>
      <c r="D8" s="35">
        <f>(F8-G8)*0.73</f>
        <v>124.928988</v>
      </c>
      <c r="E8" s="35">
        <f>D8*2</f>
        <v>249.857976</v>
      </c>
      <c r="F8" s="12">
        <f>K8*0.74</f>
        <v>177.5556</v>
      </c>
      <c r="G8" s="12">
        <f>G7</f>
        <v>6.42</v>
      </c>
      <c r="H8" s="13">
        <f>F8-G8-D8</f>
        <v>46.206612</v>
      </c>
      <c r="I8" s="36">
        <f>H8/(F8-G8)</f>
        <v>0.27</v>
      </c>
      <c r="J8" s="37">
        <v>39.99</v>
      </c>
      <c r="K8" s="38">
        <f>J8*6</f>
        <v>239.94</v>
      </c>
      <c r="L8" s="39">
        <f>(K8-F8)/K8</f>
        <v>0.26</v>
      </c>
      <c r="M8" s="14"/>
      <c r="N8" s="14"/>
      <c r="O8" s="15"/>
      <c r="P8" s="15"/>
      <c r="Q8" s="16"/>
    </row>
    <row r="9" ht="15.95" customHeight="1">
      <c r="A9" t="s" s="34">
        <v>14</v>
      </c>
      <c r="B9" s="11"/>
      <c r="C9" s="12">
        <f>D9/6</f>
        <v>37.027498</v>
      </c>
      <c r="D9" s="35">
        <f>(F9-G9)*0.73</f>
        <v>222.164988</v>
      </c>
      <c r="E9" s="35">
        <f>D9*2</f>
        <v>444.329976</v>
      </c>
      <c r="F9" s="12">
        <f>K9*0.74</f>
        <v>310.7556</v>
      </c>
      <c r="G9" s="12">
        <f>G8</f>
        <v>6.42</v>
      </c>
      <c r="H9" s="13">
        <f>F9-G9-D9</f>
        <v>82.17061200000001</v>
      </c>
      <c r="I9" s="36">
        <f>H9/(F9-G9)</f>
        <v>0.27</v>
      </c>
      <c r="J9" s="37">
        <v>69.98999999999999</v>
      </c>
      <c r="K9" s="38">
        <f>J9*6</f>
        <v>419.94</v>
      </c>
      <c r="L9" s="39">
        <f>(K9-F9)/K9</f>
        <v>0.26</v>
      </c>
      <c r="M9" s="14"/>
      <c r="N9" s="14"/>
      <c r="O9" s="15"/>
      <c r="P9" s="15"/>
      <c r="Q9" s="16"/>
    </row>
    <row r="10" ht="15.95" customHeight="1">
      <c r="A10" t="s" s="34">
        <v>15</v>
      </c>
      <c r="B10" s="11"/>
      <c r="C10" s="12">
        <f>D10/6</f>
        <v>21.212048</v>
      </c>
      <c r="D10" s="35">
        <f>(F10-G10)*0.73</f>
        <v>127.272288</v>
      </c>
      <c r="E10" s="35">
        <f>D10*2</f>
        <v>254.544576</v>
      </c>
      <c r="F10" s="12">
        <f>K10*0.74</f>
        <v>177.5556</v>
      </c>
      <c r="G10" s="12">
        <f>G9/2</f>
        <v>3.21</v>
      </c>
      <c r="H10" s="13">
        <f>F10-G10-D10</f>
        <v>47.073312</v>
      </c>
      <c r="I10" s="36">
        <f>H10/(F10-G10)</f>
        <v>0.27</v>
      </c>
      <c r="J10" s="37">
        <v>39.99</v>
      </c>
      <c r="K10" s="38">
        <f>J10*6</f>
        <v>239.94</v>
      </c>
      <c r="L10" s="39">
        <f>(K10-F10)/K10</f>
        <v>0.26</v>
      </c>
      <c r="M10" s="14"/>
      <c r="N10" s="14"/>
      <c r="O10" s="15"/>
      <c r="P10" s="15"/>
      <c r="Q10" s="16"/>
    </row>
    <row r="11" ht="15.95" customHeight="1">
      <c r="A11" t="s" s="40">
        <v>16</v>
      </c>
      <c r="B11" t="s" s="41">
        <v>17</v>
      </c>
      <c r="C11" t="s" s="41">
        <v>18</v>
      </c>
      <c r="D11" t="s" s="41">
        <v>19</v>
      </c>
      <c r="E11" s="42"/>
      <c r="F11" s="20"/>
      <c r="G11" s="20"/>
      <c r="H11" s="21"/>
      <c r="I11" s="43"/>
      <c r="J11" s="22"/>
      <c r="K11" s="22"/>
      <c r="L11" s="44"/>
      <c r="M11" s="14"/>
      <c r="N11" s="14"/>
      <c r="O11" s="15"/>
      <c r="P11" s="15"/>
      <c r="Q11" s="16"/>
    </row>
    <row r="12" ht="9.75" customHeight="1">
      <c r="A12" s="23"/>
      <c r="B12" s="24"/>
      <c r="C12" s="24"/>
      <c r="D12" s="24"/>
      <c r="E12" s="24"/>
      <c r="F12" s="25"/>
      <c r="G12" s="25"/>
      <c r="H12" s="26"/>
      <c r="I12" s="27"/>
      <c r="J12" s="27"/>
      <c r="K12" s="27"/>
      <c r="L12" s="27"/>
      <c r="M12" s="45"/>
      <c r="N12" s="45"/>
      <c r="O12" s="46"/>
      <c r="P12" s="46"/>
      <c r="Q12" s="47"/>
    </row>
    <row r="13" ht="1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7"/>
      <c r="N13" s="7"/>
      <c r="O13" s="7"/>
      <c r="P13" s="7"/>
      <c r="Q13" s="50"/>
    </row>
    <row r="14" ht="15" customHeight="1">
      <c r="A14" s="51"/>
      <c r="B14" s="14"/>
      <c r="C14" s="14"/>
      <c r="D14" s="52"/>
      <c r="E14" s="52"/>
      <c r="F14" s="52"/>
      <c r="G14" s="52"/>
      <c r="H14" s="52"/>
      <c r="I14" s="14"/>
      <c r="J14" s="14"/>
      <c r="K14" s="14"/>
      <c r="L14" s="14"/>
      <c r="M14" s="14"/>
      <c r="N14" s="14"/>
      <c r="O14" s="14"/>
      <c r="P14" s="14"/>
      <c r="Q14" s="53"/>
    </row>
    <row r="15" ht="15.4" customHeight="1">
      <c r="A15" t="s" s="54">
        <v>20</v>
      </c>
      <c r="B15" s="45"/>
      <c r="C15" s="55">
        <f>D15/6</f>
        <v>11.936</v>
      </c>
      <c r="D15" s="35">
        <f>(F15-G15)*0.8</f>
        <v>71.616</v>
      </c>
      <c r="E15" s="35">
        <f>D15*2</f>
        <v>143.232</v>
      </c>
      <c r="F15" s="12">
        <f>15.99*6</f>
        <v>95.94</v>
      </c>
      <c r="G15" s="12">
        <v>6.42</v>
      </c>
      <c r="H15" s="13">
        <f>F15-G15-D15</f>
        <v>17.904</v>
      </c>
      <c r="I15" s="56">
        <f>H15/(F15-G15)</f>
        <v>0.2</v>
      </c>
      <c r="J15" s="57">
        <v>15.99</v>
      </c>
      <c r="K15" s="58">
        <f>J15*6</f>
        <v>95.94</v>
      </c>
      <c r="L15" s="59">
        <f>(K15-F15)/K15</f>
        <v>0</v>
      </c>
      <c r="M15" s="45"/>
      <c r="N15" s="45"/>
      <c r="O15" s="45"/>
      <c r="P15" s="45"/>
      <c r="Q15" s="60"/>
    </row>
  </sheetData>
  <pageMargins left="0.2" right="0.2" top="0" bottom="0" header="0.3" footer="0.3"/>
  <pageSetup firstPageNumber="1" fitToHeight="1" fitToWidth="1" scale="100" useFirstPageNumber="0" orientation="landscape" pageOrder="downThenOver"/>
  <headerFooter>
    <oddFooter>&amp;C&amp;"Helvetica,Regular"&amp;12&amp;K000000/Users/rhondakallman/Library/Containers/com.apple.mail/Data/Library/Mail Downloads/A6B69E0C-01E1-454C-8363-0E177168F7A1/CT Pricing.xlsx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