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48" windowWidth="14232" windowHeight="116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86" i="1" l="1"/>
  <c r="H184" i="1"/>
  <c r="H182" i="1"/>
  <c r="H180" i="1"/>
  <c r="H179" i="1"/>
  <c r="H178" i="1"/>
  <c r="G186" i="1"/>
  <c r="G21" i="1"/>
  <c r="H21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H164" i="1"/>
  <c r="H166" i="1"/>
  <c r="H167" i="1"/>
  <c r="H168" i="1"/>
  <c r="H169" i="1"/>
  <c r="H170" i="1"/>
  <c r="H174" i="1"/>
  <c r="H176" i="1"/>
  <c r="H177" i="1"/>
  <c r="H163" i="1"/>
  <c r="H162" i="1"/>
  <c r="H161" i="1"/>
  <c r="H160" i="1"/>
  <c r="G163" i="1"/>
  <c r="G162" i="1"/>
  <c r="G161" i="1"/>
  <c r="G160" i="1"/>
  <c r="H150" i="1"/>
  <c r="H148" i="1"/>
  <c r="H147" i="1"/>
  <c r="H143" i="1"/>
  <c r="H142" i="1"/>
  <c r="H141" i="1"/>
  <c r="H140" i="1"/>
  <c r="H159" i="1"/>
  <c r="H158" i="1"/>
  <c r="H157" i="1"/>
  <c r="H156" i="1"/>
  <c r="G159" i="1"/>
  <c r="G158" i="1"/>
  <c r="G157" i="1"/>
  <c r="G156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187" i="1"/>
  <c r="H257" i="1"/>
  <c r="G257" i="1"/>
  <c r="H256" i="1"/>
  <c r="G256" i="1"/>
  <c r="H255" i="1"/>
  <c r="G255" i="1"/>
  <c r="H90" i="1"/>
  <c r="G90" i="1"/>
  <c r="H88" i="1"/>
  <c r="G88" i="1"/>
  <c r="H86" i="1"/>
  <c r="G86" i="1"/>
  <c r="H85" i="1"/>
  <c r="G85" i="1"/>
  <c r="H84" i="1"/>
  <c r="G84" i="1"/>
  <c r="H83" i="1"/>
  <c r="G83" i="1"/>
  <c r="H82" i="1"/>
  <c r="G82" i="1"/>
  <c r="H40" i="1"/>
  <c r="H38" i="1"/>
  <c r="G223" i="1" l="1"/>
  <c r="H223" i="1"/>
  <c r="H44" i="1"/>
  <c r="H43" i="1"/>
  <c r="G243" i="1"/>
  <c r="H243" i="1"/>
  <c r="H204" i="1" l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G48" i="1"/>
  <c r="H48" i="1"/>
  <c r="G57" i="1"/>
  <c r="H57" i="1"/>
  <c r="G56" i="1"/>
  <c r="H56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G111" i="1"/>
  <c r="H111" i="1"/>
  <c r="G110" i="1"/>
  <c r="H110" i="1"/>
  <c r="G109" i="1"/>
  <c r="H109" i="1"/>
  <c r="G108" i="1"/>
  <c r="H108" i="1"/>
  <c r="H6" i="1"/>
  <c r="H117" i="1"/>
  <c r="H116" i="1"/>
  <c r="H260" i="1"/>
  <c r="G260" i="1"/>
  <c r="G259" i="1"/>
  <c r="H259" i="1"/>
  <c r="H279" i="1"/>
  <c r="G279" i="1"/>
  <c r="H145" i="1"/>
  <c r="G137" i="1"/>
  <c r="H139" i="1"/>
  <c r="H138" i="1"/>
  <c r="G138" i="1"/>
  <c r="H137" i="1"/>
  <c r="H136" i="1"/>
  <c r="H135" i="1"/>
  <c r="H134" i="1"/>
  <c r="H125" i="1"/>
  <c r="H124" i="1"/>
  <c r="H123" i="1"/>
  <c r="H55" i="1"/>
  <c r="G55" i="1"/>
  <c r="H54" i="1"/>
  <c r="G54" i="1"/>
  <c r="H53" i="1"/>
  <c r="G53" i="1"/>
  <c r="G52" i="1"/>
  <c r="H52" i="1"/>
  <c r="G51" i="1"/>
  <c r="H51" i="1"/>
  <c r="G50" i="1"/>
  <c r="H50" i="1"/>
  <c r="G49" i="1"/>
  <c r="H49" i="1"/>
  <c r="H42" i="1"/>
  <c r="H41" i="1"/>
  <c r="H39" i="1"/>
  <c r="H37" i="1"/>
  <c r="H36" i="1"/>
  <c r="H35" i="1"/>
  <c r="H34" i="1"/>
  <c r="H33" i="1"/>
  <c r="G247" i="1"/>
  <c r="H247" i="1"/>
  <c r="G246" i="1"/>
  <c r="H246" i="1"/>
  <c r="G245" i="1"/>
  <c r="H245" i="1"/>
  <c r="H133" i="1"/>
  <c r="H132" i="1"/>
  <c r="H131" i="1"/>
  <c r="H69" i="1"/>
  <c r="G69" i="1"/>
  <c r="H287" i="1" l="1"/>
  <c r="G287" i="1"/>
  <c r="H286" i="1"/>
  <c r="G286" i="1"/>
  <c r="H285" i="1"/>
  <c r="G285" i="1"/>
  <c r="G263" i="1"/>
  <c r="H263" i="1"/>
  <c r="H265" i="1"/>
  <c r="G265" i="1"/>
  <c r="H264" i="1"/>
  <c r="G264" i="1"/>
  <c r="H215" i="1"/>
  <c r="G215" i="1"/>
  <c r="H121" i="1"/>
  <c r="H16" i="1"/>
  <c r="H13" i="1"/>
  <c r="H11" i="1"/>
  <c r="H9" i="1"/>
  <c r="G268" i="1"/>
  <c r="H242" i="1"/>
  <c r="G242" i="1"/>
  <c r="H239" i="1"/>
  <c r="G239" i="1"/>
  <c r="H20" i="1"/>
  <c r="H10" i="1"/>
  <c r="H105" i="1"/>
  <c r="G105" i="1"/>
  <c r="H241" i="1"/>
  <c r="H240" i="1"/>
  <c r="H275" i="1"/>
  <c r="G275" i="1"/>
  <c r="H274" i="1"/>
  <c r="G274" i="1"/>
  <c r="H273" i="1"/>
  <c r="G273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36" i="1"/>
  <c r="H236" i="1"/>
  <c r="G235" i="1"/>
  <c r="H235" i="1"/>
  <c r="H254" i="1"/>
  <c r="G254" i="1"/>
  <c r="H253" i="1"/>
  <c r="G253" i="1"/>
  <c r="H272" i="1"/>
  <c r="G272" i="1"/>
  <c r="H76" i="1"/>
  <c r="G60" i="1"/>
  <c r="H60" i="1"/>
  <c r="H234" i="1"/>
  <c r="G234" i="1"/>
  <c r="H233" i="1"/>
  <c r="G233" i="1"/>
  <c r="H214" i="1"/>
  <c r="G214" i="1"/>
  <c r="H126" i="1"/>
  <c r="H80" i="1"/>
  <c r="G80" i="1"/>
  <c r="H78" i="1"/>
  <c r="G78" i="1"/>
  <c r="G76" i="1"/>
  <c r="H75" i="1"/>
  <c r="G75" i="1"/>
  <c r="H74" i="1"/>
  <c r="G74" i="1"/>
  <c r="H73" i="1"/>
  <c r="G73" i="1"/>
  <c r="H72" i="1"/>
  <c r="G72" i="1"/>
  <c r="H59" i="1"/>
  <c r="G59" i="1"/>
  <c r="H45" i="1"/>
  <c r="G217" i="1"/>
  <c r="H217" i="1"/>
  <c r="G244" i="1"/>
  <c r="H244" i="1"/>
  <c r="H130" i="1"/>
  <c r="H129" i="1"/>
  <c r="H128" i="1"/>
  <c r="H100" i="1"/>
  <c r="G100" i="1"/>
  <c r="H284" i="1"/>
  <c r="G284" i="1"/>
  <c r="H120" i="1"/>
  <c r="H32" i="1"/>
  <c r="H19" i="1"/>
  <c r="H17" i="1"/>
  <c r="H15" i="1"/>
  <c r="H5" i="1"/>
  <c r="H115" i="1"/>
  <c r="H227" i="1"/>
  <c r="G227" i="1"/>
  <c r="H219" i="1"/>
  <c r="G219" i="1"/>
  <c r="H47" i="1"/>
  <c r="H27" i="1"/>
  <c r="H26" i="1"/>
  <c r="H232" i="1"/>
  <c r="G232" i="1"/>
  <c r="H231" i="1"/>
  <c r="G231" i="1"/>
  <c r="H104" i="1"/>
  <c r="G104" i="1"/>
  <c r="H281" i="1"/>
  <c r="G281" i="1"/>
  <c r="H249" i="1"/>
  <c r="G249" i="1"/>
  <c r="H248" i="1"/>
  <c r="G248" i="1"/>
  <c r="H252" i="1"/>
  <c r="G252" i="1"/>
  <c r="H251" i="1"/>
  <c r="G251" i="1"/>
  <c r="H153" i="1"/>
  <c r="G153" i="1"/>
  <c r="H152" i="1"/>
  <c r="G152" i="1"/>
  <c r="H151" i="1"/>
  <c r="G151" i="1"/>
  <c r="G112" i="1"/>
  <c r="H112" i="1"/>
  <c r="H70" i="1"/>
  <c r="G70" i="1"/>
  <c r="H67" i="1"/>
  <c r="G67" i="1"/>
  <c r="H66" i="1"/>
  <c r="G66" i="1"/>
  <c r="H4" i="1"/>
  <c r="H3" i="1"/>
  <c r="G3" i="1"/>
  <c r="H7" i="1"/>
  <c r="H8" i="1"/>
  <c r="H12" i="1"/>
  <c r="H14" i="1"/>
  <c r="H18" i="1"/>
  <c r="H22" i="1"/>
  <c r="H23" i="1"/>
  <c r="H24" i="1"/>
  <c r="H25" i="1"/>
  <c r="H28" i="1"/>
  <c r="G29" i="1"/>
  <c r="H29" i="1"/>
  <c r="G30" i="1"/>
  <c r="H30" i="1"/>
  <c r="H31" i="1"/>
  <c r="H46" i="1"/>
  <c r="G58" i="1"/>
  <c r="H58" i="1"/>
  <c r="G61" i="1"/>
  <c r="H61" i="1"/>
  <c r="G62" i="1"/>
  <c r="H62" i="1"/>
  <c r="G63" i="1"/>
  <c r="H63" i="1"/>
  <c r="G64" i="1"/>
  <c r="H64" i="1"/>
  <c r="G65" i="1"/>
  <c r="H65" i="1"/>
  <c r="G92" i="1"/>
  <c r="H92" i="1"/>
  <c r="G101" i="1"/>
  <c r="H101" i="1"/>
  <c r="G102" i="1"/>
  <c r="H102" i="1"/>
  <c r="G103" i="1"/>
  <c r="H103" i="1"/>
  <c r="G106" i="1"/>
  <c r="H106" i="1"/>
  <c r="G107" i="1"/>
  <c r="H107" i="1"/>
  <c r="H113" i="1"/>
  <c r="H114" i="1"/>
  <c r="H118" i="1"/>
  <c r="H119" i="1"/>
  <c r="H122" i="1"/>
  <c r="H127" i="1"/>
  <c r="H144" i="1"/>
  <c r="H146" i="1"/>
  <c r="H149" i="1"/>
  <c r="G164" i="1"/>
  <c r="G216" i="1"/>
  <c r="H216" i="1"/>
  <c r="G218" i="1"/>
  <c r="H218" i="1"/>
  <c r="G220" i="1"/>
  <c r="H220" i="1"/>
  <c r="G221" i="1"/>
  <c r="H221" i="1"/>
  <c r="G222" i="1"/>
  <c r="H222" i="1"/>
  <c r="G224" i="1"/>
  <c r="H224" i="1"/>
  <c r="G225" i="1"/>
  <c r="H225" i="1"/>
  <c r="G226" i="1"/>
  <c r="H226" i="1"/>
  <c r="G230" i="1"/>
  <c r="H230" i="1"/>
  <c r="G237" i="1"/>
  <c r="H237" i="1"/>
  <c r="G238" i="1"/>
  <c r="H238" i="1"/>
  <c r="G258" i="1"/>
  <c r="H258" i="1"/>
  <c r="G261" i="1"/>
  <c r="H261" i="1"/>
  <c r="G262" i="1"/>
  <c r="H262" i="1"/>
  <c r="G266" i="1"/>
  <c r="G267" i="1"/>
  <c r="G269" i="1"/>
  <c r="H269" i="1"/>
  <c r="G270" i="1"/>
  <c r="H270" i="1"/>
  <c r="G271" i="1"/>
  <c r="H271" i="1"/>
  <c r="G276" i="1"/>
  <c r="H276" i="1"/>
  <c r="G277" i="1"/>
  <c r="H277" i="1"/>
  <c r="G278" i="1"/>
  <c r="H278" i="1"/>
  <c r="G280" i="1"/>
  <c r="H280" i="1"/>
  <c r="G282" i="1"/>
  <c r="H282" i="1"/>
  <c r="G283" i="1"/>
  <c r="H283" i="1"/>
</calcChain>
</file>

<file path=xl/sharedStrings.xml><?xml version="1.0" encoding="utf-8"?>
<sst xmlns="http://schemas.openxmlformats.org/spreadsheetml/2006/main" count="602" uniqueCount="244">
  <si>
    <t>Verduno Pelaverga</t>
  </si>
  <si>
    <t>Villa Le Prata</t>
  </si>
  <si>
    <t>Chianti Classico</t>
  </si>
  <si>
    <t>Chianti Classico Riserva</t>
  </si>
  <si>
    <t>Valpolicella</t>
  </si>
  <si>
    <t>Barbera D"Alba</t>
  </si>
  <si>
    <t>Pinot Grigio</t>
  </si>
  <si>
    <t>Montepulciano D'Abruzzo "Cocciapazza"</t>
  </si>
  <si>
    <t>Roccolo Grassi</t>
  </si>
  <si>
    <t>Cerasuolo</t>
  </si>
  <si>
    <t>Cantina del Pino</t>
  </si>
  <si>
    <t>Elena Walch</t>
  </si>
  <si>
    <t>Buondonno</t>
  </si>
  <si>
    <t>D'Alfonso del Sordo</t>
  </si>
  <si>
    <t>Grand Familia</t>
  </si>
  <si>
    <t>McKinlay</t>
  </si>
  <si>
    <t>Emerson</t>
  </si>
  <si>
    <t>Belle Pente</t>
  </si>
  <si>
    <t xml:space="preserve">Brunello di Montalcino  </t>
  </si>
  <si>
    <t xml:space="preserve">Barbera D'Alba </t>
  </si>
  <si>
    <t>Barbera D'Alba "Priora"</t>
  </si>
  <si>
    <t>Barolo "Gramolere"</t>
  </si>
  <si>
    <t>Prendo Pinot Grigio</t>
  </si>
  <si>
    <t>Barolo</t>
  </si>
  <si>
    <t>Torre dei Beati</t>
  </si>
  <si>
    <t>Pinot Grigio "Castel Ringberg"</t>
  </si>
  <si>
    <t>Pinot Noir "Estate Reserve"</t>
  </si>
  <si>
    <t>Rioja Joven</t>
  </si>
  <si>
    <t>NV</t>
  </si>
  <si>
    <t>Belisario</t>
  </si>
  <si>
    <t>Verdicchio di Matelica "Vigneti del Cerro"</t>
  </si>
  <si>
    <t>Montepulciano D'Abruzzo</t>
  </si>
  <si>
    <t>Soave Superiore "La Broia"</t>
  </si>
  <si>
    <t>Wilhelm Walch</t>
  </si>
  <si>
    <t>Chianti Colli Senesi "Garullo"</t>
  </si>
  <si>
    <t>Langhe Nebbiolo "Prinsiot"</t>
  </si>
  <si>
    <t>Pinot Noir</t>
  </si>
  <si>
    <t>Pinot Noir "Dundee Hills"</t>
  </si>
  <si>
    <t xml:space="preserve">Pinot Noir "Murto Vineyard" </t>
  </si>
  <si>
    <t>Pinot Noir "Belle Pente Vineyard"</t>
  </si>
  <si>
    <t>1.5L</t>
  </si>
  <si>
    <t>Montenidoli</t>
  </si>
  <si>
    <t>Vernaccia di San Gimignano "Carato"</t>
  </si>
  <si>
    <t>Bombino Bianco "Catapanus"  (Daunia IGT)</t>
  </si>
  <si>
    <t>Vignalta</t>
  </si>
  <si>
    <t xml:space="preserve">Venda </t>
  </si>
  <si>
    <t>Rosso Riserva</t>
  </si>
  <si>
    <t>Canaiuolo Rose</t>
  </si>
  <si>
    <t>Chardonnay "Belle Pente Vineyard"</t>
  </si>
  <si>
    <t>Pinot Noir "Williamette Valley"</t>
  </si>
  <si>
    <t>Fratelli Alessandria</t>
  </si>
  <si>
    <t>Arterberry Maresh</t>
  </si>
  <si>
    <t>Casteldrione  (Uva de Troia)</t>
  </si>
  <si>
    <t>Pinot Noir "Maresh Vineyard"</t>
  </si>
  <si>
    <t>Terre di S. Venanzio Fortunato</t>
  </si>
  <si>
    <t xml:space="preserve">Brand </t>
  </si>
  <si>
    <t>Type</t>
  </si>
  <si>
    <t>size</t>
  </si>
  <si>
    <t>Vint</t>
  </si>
  <si>
    <t>case</t>
  </si>
  <si>
    <t>bottle</t>
  </si>
  <si>
    <t>sugg resale</t>
  </si>
  <si>
    <t>code</t>
  </si>
  <si>
    <t>Barbaresco "Albesani"</t>
  </si>
  <si>
    <t>pack</t>
  </si>
  <si>
    <t>Anciano</t>
  </si>
  <si>
    <t xml:space="preserve">Langhe Nebbiolo </t>
  </si>
  <si>
    <t>Chardonnay "Maresh Vineyard"</t>
  </si>
  <si>
    <t>Gemola</t>
  </si>
  <si>
    <t xml:space="preserve">Podere La Cappella </t>
  </si>
  <si>
    <t>Chianti Classico Riserva "Querciolo"</t>
  </si>
  <si>
    <t>Corbezzello IGT</t>
  </si>
  <si>
    <t>Arqua</t>
  </si>
  <si>
    <t>Mariotto, Claudio</t>
  </si>
  <si>
    <t>Colli Tortonesi Bianco "Pitasso"</t>
  </si>
  <si>
    <t>Colli Tortonesi Rosso "Vho" Barbera</t>
  </si>
  <si>
    <t>Amarone</t>
  </si>
  <si>
    <t>Pecorino</t>
  </si>
  <si>
    <t>Fattoria Coroncino</t>
  </si>
  <si>
    <t>Verdichhio Il Coroncino</t>
  </si>
  <si>
    <t>Verdicchio Gaiospino</t>
  </si>
  <si>
    <t>Verdicchio Il Bacco</t>
  </si>
  <si>
    <t>Coda di Volpe</t>
  </si>
  <si>
    <t>Greco di Tufo</t>
  </si>
  <si>
    <t>Vadiaperti (Traerte Srl)</t>
  </si>
  <si>
    <t>Silvano Bolmida</t>
  </si>
  <si>
    <t>Barolo Vigne dei Fantini</t>
  </si>
  <si>
    <t>Barbera D'Alba Conca del Grillo</t>
  </si>
  <si>
    <t>Valdepenas Riserva 5 Year</t>
  </si>
  <si>
    <t>Valdepenas Crianza 3 Year</t>
  </si>
  <si>
    <t>Valdepenas Gran Riserva 10 Year</t>
  </si>
  <si>
    <t>Kelley Fox Wines</t>
  </si>
  <si>
    <t>Roccheviberti</t>
  </si>
  <si>
    <t>Barolo Rocche di Castiglione</t>
  </si>
  <si>
    <t>Cantina Tani</t>
  </si>
  <si>
    <t>Vermentino di Gallura Taerra</t>
  </si>
  <si>
    <t>Colli Tortonesi Bianco "Cavallina"</t>
  </si>
  <si>
    <t>Prosecco Brut</t>
  </si>
  <si>
    <t xml:space="preserve">Verdicchio di Matelica </t>
  </si>
  <si>
    <t xml:space="preserve">Barolo Bussia </t>
  </si>
  <si>
    <t>Barolo Barolo Bussia Riserva</t>
  </si>
  <si>
    <t>Fratelli Allessandria</t>
  </si>
  <si>
    <t>Barolo " Monvigliero"</t>
  </si>
  <si>
    <t>Cantina Del Pino</t>
  </si>
  <si>
    <t xml:space="preserve">Barbaresco </t>
  </si>
  <si>
    <t xml:space="preserve">Barbaresco "Ovello" </t>
  </si>
  <si>
    <t>Pinot Noir "Yamhill Carlton Cuvee"</t>
  </si>
  <si>
    <t>Domaine de la Charmoise</t>
  </si>
  <si>
    <t xml:space="preserve">Gamay 'Terres blondes" </t>
  </si>
  <si>
    <t>Cotes du Rhone Vielles Vignes</t>
  </si>
  <si>
    <t>Bourgogne Blanc</t>
  </si>
  <si>
    <t>Domaine Santa Duc</t>
  </si>
  <si>
    <t>Dominique Cornin</t>
  </si>
  <si>
    <t>Macon Chaintre</t>
  </si>
  <si>
    <t>Pouilly Fuisse</t>
  </si>
  <si>
    <t>Domaine Gouffier</t>
  </si>
  <si>
    <t>Rully Blanc 1er Cru</t>
  </si>
  <si>
    <t>Mercurey 1er Cru</t>
  </si>
  <si>
    <t>Monthelie 1er Cru</t>
  </si>
  <si>
    <t>Morey-Coffinet</t>
  </si>
  <si>
    <t>Monthelie-Douhairet-Porcheret</t>
  </si>
  <si>
    <t xml:space="preserve">Domaine Denis Mortet </t>
  </si>
  <si>
    <t>Gevrey Chambertin Cinq Terroirs</t>
  </si>
  <si>
    <t>Domaine Charles Audoin</t>
  </si>
  <si>
    <t>Taupenot Merme</t>
  </si>
  <si>
    <t>Auxey Duresses Rouge</t>
  </si>
  <si>
    <t>Marsannay Cuvee Marie Ragonneau</t>
  </si>
  <si>
    <t>Marsannay Les Favieres</t>
  </si>
  <si>
    <t xml:space="preserve">Paul Janin &amp; Fils </t>
  </si>
  <si>
    <t>Moulin a Vent Dom. Vignes du Tremblay</t>
  </si>
  <si>
    <t>Bastide de la Ciselette</t>
  </si>
  <si>
    <t>Bandol Rose</t>
  </si>
  <si>
    <t>Prosecco Extra Dry</t>
  </si>
  <si>
    <t>Colli Tortonesi Bianco "Derthona"</t>
  </si>
  <si>
    <t>Colli Tortonesi Bianco "Bricco San Michele"</t>
  </si>
  <si>
    <t>Fiano di Avellino</t>
  </si>
  <si>
    <t>Bourgonge Rouge</t>
  </si>
  <si>
    <t>Barbaresco "Gallina"</t>
  </si>
  <si>
    <t>Barolo Bricco Boschis</t>
  </si>
  <si>
    <t>Verdicchio Gaiospino Fume</t>
  </si>
  <si>
    <t>Laporte</t>
  </si>
  <si>
    <t>Loire Pinot Noir Rose "Le Bouquet"</t>
  </si>
  <si>
    <t xml:space="preserve">Loire Sauvignon Blanc "Le Bouquet" </t>
  </si>
  <si>
    <t xml:space="preserve">Sancerre "Le Rochoy" </t>
  </si>
  <si>
    <t>MA4278</t>
  </si>
  <si>
    <t>Les Brebis</t>
  </si>
  <si>
    <t>Pinot Noir Willamette valley</t>
  </si>
  <si>
    <t>Le Fraghe</t>
  </si>
  <si>
    <t xml:space="preserve">Bardolino  </t>
  </si>
  <si>
    <t>Bardolino  Chiaretto "Rodon"</t>
  </si>
  <si>
    <t>Le Piane</t>
  </si>
  <si>
    <t xml:space="preserve">Boca </t>
  </si>
  <si>
    <t>1.5 L</t>
  </si>
  <si>
    <t>Louis Metaireau</t>
  </si>
  <si>
    <t>Muscadet Black Label</t>
  </si>
  <si>
    <t>Mamete Prevostini</t>
  </si>
  <si>
    <t>Valtellina Sforzarto Albareda</t>
  </si>
  <si>
    <t>Pinot Noir  McMinville Momtazi Vyd.</t>
  </si>
  <si>
    <t xml:space="preserve">Grumello </t>
  </si>
  <si>
    <t>Sassella</t>
  </si>
  <si>
    <t>Ma 4637</t>
  </si>
  <si>
    <t>Pinot Noir "Old Vines Dundee Hills"</t>
  </si>
  <si>
    <t>Prendo Pinot Noir</t>
  </si>
  <si>
    <t>Willamette Vly White Wine</t>
  </si>
  <si>
    <t>Pinot Blanc Freedom Hill Vyd</t>
  </si>
  <si>
    <t>Francesco Rinaldi &amp; figli</t>
  </si>
  <si>
    <t>Barolo Brunate</t>
  </si>
  <si>
    <t>Barolo Canubbi</t>
  </si>
  <si>
    <t>Langhe Nebbiolo "Frales"</t>
  </si>
  <si>
    <t>Endrizzi</t>
  </si>
  <si>
    <t>Trento Brut</t>
  </si>
  <si>
    <t>Trento Brut Piancastello</t>
  </si>
  <si>
    <t>Trento Brut Piancastello Rose</t>
  </si>
  <si>
    <t>Boasso</t>
  </si>
  <si>
    <t>Dolcetto D'Alba</t>
  </si>
  <si>
    <t>Barbera D'Alba</t>
  </si>
  <si>
    <t>Langhe Nebbiolo</t>
  </si>
  <si>
    <t>Barolo Commune di Serralunga</t>
  </si>
  <si>
    <t>Barolo Gabutti</t>
  </si>
  <si>
    <t>Barolo Margheria</t>
  </si>
  <si>
    <t>Barolo Margheria Riserva</t>
  </si>
  <si>
    <t xml:space="preserve">Cabernet Franc Toscana IGT </t>
  </si>
  <si>
    <t>Calcaneus</t>
  </si>
  <si>
    <t>Etna Rosato Romice della Sciare</t>
  </si>
  <si>
    <t>Etna Bianco Ginestra</t>
  </si>
  <si>
    <t>Etna Rosso Nireddu</t>
  </si>
  <si>
    <t>Etna Rosso Feudo di Mezzo</t>
  </si>
  <si>
    <t>Etna Rosso Arcuria</t>
  </si>
  <si>
    <t xml:space="preserve">Pinot Noir  Willamette Valley </t>
  </si>
  <si>
    <t>Grignolino D'Asti</t>
  </si>
  <si>
    <t>Gavi</t>
  </si>
  <si>
    <t>MA4679</t>
  </si>
  <si>
    <t>Pinot Noir Walnut Hill</t>
  </si>
  <si>
    <t>Pinot Noir Zenith</t>
  </si>
  <si>
    <t>Lombardo</t>
  </si>
  <si>
    <t>Bianco D'Altura Catarratto</t>
  </si>
  <si>
    <t>Nero D'Altura Nero D'Avola</t>
  </si>
  <si>
    <t>Sicilia Rosato Fior di nero</t>
  </si>
  <si>
    <t>Cincinnato</t>
  </si>
  <si>
    <t>Les Semelles de Vent</t>
  </si>
  <si>
    <t>Vacqueyras Seduction</t>
  </si>
  <si>
    <t>Gigondas Clos de garde</t>
  </si>
  <si>
    <t>Vacqueyras Vielle Vignes</t>
  </si>
  <si>
    <t>MA4275</t>
  </si>
  <si>
    <t>Terre Blondes</t>
  </si>
  <si>
    <t>MA6269</t>
  </si>
  <si>
    <t>Domaine Chasselay</t>
  </si>
  <si>
    <t>Fleurie</t>
  </si>
  <si>
    <t>Beajolais Is Not Dead</t>
  </si>
  <si>
    <t>Je T'aime ma j'ai soif</t>
  </si>
  <si>
    <t>MA4669</t>
  </si>
  <si>
    <t>MA4667</t>
  </si>
  <si>
    <t>Domaine de la Cisellette</t>
  </si>
  <si>
    <t>MA4637</t>
  </si>
  <si>
    <t>MA4491</t>
  </si>
  <si>
    <t>MA4493</t>
  </si>
  <si>
    <t>Castore Lazio Bellone IGT</t>
  </si>
  <si>
    <t>Puntinata Lazio Malvasia  IGT</t>
  </si>
  <si>
    <t>Pantaleo Lazio Greco IGT</t>
  </si>
  <si>
    <t>Illirio Cori Bianco DOC</t>
  </si>
  <si>
    <t>Polluce Lazio Nero Buonno IGT</t>
  </si>
  <si>
    <t>MA4201</t>
  </si>
  <si>
    <t>Dom. Seminaires</t>
  </si>
  <si>
    <t xml:space="preserve">Cotes du Rhone </t>
  </si>
  <si>
    <t>MA4009</t>
  </si>
  <si>
    <t>Cotes du Rhone Villlages Valreas</t>
  </si>
  <si>
    <t>MA4012</t>
  </si>
  <si>
    <t>Botonero</t>
  </si>
  <si>
    <t>Chateau Andriet</t>
  </si>
  <si>
    <t>Bordeaux Sup.</t>
  </si>
  <si>
    <t>Chateau Chante Alouette</t>
  </si>
  <si>
    <t>Saint Emilion</t>
  </si>
  <si>
    <t>Chateua La Grave Figeac</t>
  </si>
  <si>
    <t>Brut Spumante Su Altezza</t>
  </si>
  <si>
    <t>Chateau Saint Ahon</t>
  </si>
  <si>
    <t>Haut Medoc</t>
  </si>
  <si>
    <t>Chateau Brondeau du Tertre</t>
  </si>
  <si>
    <t>Enter deux Mers</t>
  </si>
  <si>
    <t>Pepin D'Escurac</t>
  </si>
  <si>
    <t>Medoc</t>
  </si>
  <si>
    <t>MA4157</t>
  </si>
  <si>
    <t>Barolo del Commune di Verduno</t>
  </si>
  <si>
    <t>Barolo San Lorenzo</t>
  </si>
  <si>
    <t>Barolo Canubbi Riserva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</si>
</sst>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  <numFmt numFmtId="165" formatCode="_-&quot;$&quot;* #,##0.00_-;\-&quot;$&quot;* #,##0.00_-;_-&quot;$&quot;* &quot;-&quot;??_-;_-@_-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37" fontId="5" fillId="2" borderId="1" applyBorder="0" applyProtection="0">
      <alignment vertical="center"/>
    </xf>
    <xf numFmtId="165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37" fontId="6" fillId="3" borderId="2" applyBorder="0">
      <alignment horizontal="left" vertical="center" indent="1"/>
    </xf>
    <xf numFmtId="37" fontId="7" fillId="0" borderId="3">
      <alignment vertical="center"/>
    </xf>
    <xf numFmtId="0" fontId="7" fillId="4" borderId="4" applyNumberFormat="0">
      <alignment horizontal="left" vertical="top" indent="1"/>
    </xf>
    <xf numFmtId="0" fontId="7" fillId="2" borderId="0" applyBorder="0">
      <alignment horizontal="left" vertical="center" indent="1"/>
    </xf>
    <xf numFmtId="0" fontId="7" fillId="0" borderId="4" applyNumberFormat="0" applyFill="0">
      <alignment horizontal="centerContinuous"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4" fontId="5" fillId="2" borderId="5" applyBorder="0">
      <alignment horizontal="left" vertical="center" indent="2"/>
    </xf>
    <xf numFmtId="0" fontId="8" fillId="0" borderId="0"/>
    <xf numFmtId="0" fontId="8" fillId="0" borderId="0"/>
    <xf numFmtId="0" fontId="2" fillId="0" borderId="0"/>
    <xf numFmtId="0" fontId="8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6" xfId="0" applyFill="1" applyBorder="1"/>
    <xf numFmtId="2" fontId="0" fillId="0" borderId="6" xfId="0" applyNumberFormat="1" applyFill="1" applyBorder="1"/>
    <xf numFmtId="0" fontId="0" fillId="0" borderId="0" xfId="0" applyFill="1"/>
    <xf numFmtId="0" fontId="2" fillId="0" borderId="6" xfId="0" applyFont="1" applyFill="1" applyBorder="1"/>
    <xf numFmtId="0" fontId="0" fillId="0" borderId="7" xfId="0" applyFill="1" applyBorder="1"/>
    <xf numFmtId="17" fontId="0" fillId="0" borderId="6" xfId="0" applyNumberFormat="1" applyFill="1" applyBorder="1"/>
  </cellXfs>
  <cellStyles count="21">
    <cellStyle name="amount" xfId="1"/>
    <cellStyle name="Currency 2" xfId="2"/>
    <cellStyle name="Currency 3" xfId="3"/>
    <cellStyle name="Currency 4" xfId="4"/>
    <cellStyle name="Currency 5" xfId="5"/>
    <cellStyle name="Euro" xfId="6"/>
    <cellStyle name="header" xfId="7"/>
    <cellStyle name="Header Total" xfId="8"/>
    <cellStyle name="Header1" xfId="9"/>
    <cellStyle name="Header2" xfId="10"/>
    <cellStyle name="Header3" xfId="11"/>
    <cellStyle name="Hyperlink 2" xfId="12"/>
    <cellStyle name="Normal" xfId="0" builtinId="0"/>
    <cellStyle name="Normal 2" xfId="13"/>
    <cellStyle name="Normal 2 2" xfId="14"/>
    <cellStyle name="Normal 3" xfId="15"/>
    <cellStyle name="Normal 3 2" xfId="16"/>
    <cellStyle name="Normal 3 3" xfId="17"/>
    <cellStyle name="Normal 4" xfId="18"/>
    <cellStyle name="Percent 2" xfId="19"/>
    <cellStyle name="Percent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laarcellars.com/" TargetMode="External"/><Relationship Id="rId18" Type="http://schemas.openxmlformats.org/officeDocument/2006/relationships/hyperlink" Target="http://www.claarcellars.com/" TargetMode="External"/><Relationship Id="rId26" Type="http://schemas.openxmlformats.org/officeDocument/2006/relationships/hyperlink" Target="http://www.claarcellars.com/" TargetMode="External"/><Relationship Id="rId39" Type="http://schemas.openxmlformats.org/officeDocument/2006/relationships/hyperlink" Target="http://www.claarcellars.com/" TargetMode="External"/><Relationship Id="rId21" Type="http://schemas.openxmlformats.org/officeDocument/2006/relationships/hyperlink" Target="http://www.claarcellars.com/" TargetMode="External"/><Relationship Id="rId34" Type="http://schemas.openxmlformats.org/officeDocument/2006/relationships/hyperlink" Target="http://www.claarcellars.com/" TargetMode="External"/><Relationship Id="rId42" Type="http://schemas.openxmlformats.org/officeDocument/2006/relationships/hyperlink" Target="http://www.claarcellars.com/" TargetMode="External"/><Relationship Id="rId47" Type="http://schemas.openxmlformats.org/officeDocument/2006/relationships/hyperlink" Target="http://www.claarcellars.com/" TargetMode="External"/><Relationship Id="rId7" Type="http://schemas.openxmlformats.org/officeDocument/2006/relationships/hyperlink" Target="http://www.claarcellars.com/" TargetMode="External"/><Relationship Id="rId2" Type="http://schemas.openxmlformats.org/officeDocument/2006/relationships/hyperlink" Target="http://www.claarcellars.com/" TargetMode="External"/><Relationship Id="rId16" Type="http://schemas.openxmlformats.org/officeDocument/2006/relationships/hyperlink" Target="http://www.claarcellars.com/" TargetMode="External"/><Relationship Id="rId29" Type="http://schemas.openxmlformats.org/officeDocument/2006/relationships/hyperlink" Target="http://www.claarcellars.com/" TargetMode="External"/><Relationship Id="rId1" Type="http://schemas.openxmlformats.org/officeDocument/2006/relationships/hyperlink" Target="http://www.claarcellars.com/" TargetMode="External"/><Relationship Id="rId6" Type="http://schemas.openxmlformats.org/officeDocument/2006/relationships/hyperlink" Target="http://www.claarcellars.com/" TargetMode="External"/><Relationship Id="rId11" Type="http://schemas.openxmlformats.org/officeDocument/2006/relationships/hyperlink" Target="http://www.claarcellars.com/" TargetMode="External"/><Relationship Id="rId24" Type="http://schemas.openxmlformats.org/officeDocument/2006/relationships/hyperlink" Target="http://www.claarcellars.com/" TargetMode="External"/><Relationship Id="rId32" Type="http://schemas.openxmlformats.org/officeDocument/2006/relationships/hyperlink" Target="http://www.claarcellars.com/" TargetMode="External"/><Relationship Id="rId37" Type="http://schemas.openxmlformats.org/officeDocument/2006/relationships/hyperlink" Target="http://www.claarcellars.com/" TargetMode="External"/><Relationship Id="rId40" Type="http://schemas.openxmlformats.org/officeDocument/2006/relationships/hyperlink" Target="http://www.claarcellars.com/" TargetMode="External"/><Relationship Id="rId45" Type="http://schemas.openxmlformats.org/officeDocument/2006/relationships/hyperlink" Target="http://www.claarcellars.com/" TargetMode="External"/><Relationship Id="rId5" Type="http://schemas.openxmlformats.org/officeDocument/2006/relationships/hyperlink" Target="http://www.claarcellars.com/" TargetMode="External"/><Relationship Id="rId15" Type="http://schemas.openxmlformats.org/officeDocument/2006/relationships/hyperlink" Target="http://www.claarcellars.com/" TargetMode="External"/><Relationship Id="rId23" Type="http://schemas.openxmlformats.org/officeDocument/2006/relationships/hyperlink" Target="http://www.claarcellars.com/" TargetMode="External"/><Relationship Id="rId28" Type="http://schemas.openxmlformats.org/officeDocument/2006/relationships/hyperlink" Target="http://www.claarcellars.com/" TargetMode="External"/><Relationship Id="rId36" Type="http://schemas.openxmlformats.org/officeDocument/2006/relationships/hyperlink" Target="http://www.claarcellars.com/" TargetMode="External"/><Relationship Id="rId10" Type="http://schemas.openxmlformats.org/officeDocument/2006/relationships/hyperlink" Target="http://www.claarcellars.com/" TargetMode="External"/><Relationship Id="rId19" Type="http://schemas.openxmlformats.org/officeDocument/2006/relationships/hyperlink" Target="http://www.claarcellars.com/" TargetMode="External"/><Relationship Id="rId31" Type="http://schemas.openxmlformats.org/officeDocument/2006/relationships/hyperlink" Target="http://www.claarcellars.com/" TargetMode="External"/><Relationship Id="rId44" Type="http://schemas.openxmlformats.org/officeDocument/2006/relationships/hyperlink" Target="http://www.claarcellars.com/" TargetMode="External"/><Relationship Id="rId4" Type="http://schemas.openxmlformats.org/officeDocument/2006/relationships/hyperlink" Target="http://www.claarcellars.com/" TargetMode="External"/><Relationship Id="rId9" Type="http://schemas.openxmlformats.org/officeDocument/2006/relationships/hyperlink" Target="http://www.claarcellars.com/" TargetMode="External"/><Relationship Id="rId14" Type="http://schemas.openxmlformats.org/officeDocument/2006/relationships/hyperlink" Target="http://www.claarcellars.com/" TargetMode="External"/><Relationship Id="rId22" Type="http://schemas.openxmlformats.org/officeDocument/2006/relationships/hyperlink" Target="http://www.claarcellars.com/" TargetMode="External"/><Relationship Id="rId27" Type="http://schemas.openxmlformats.org/officeDocument/2006/relationships/hyperlink" Target="http://www.claarcellars.com/" TargetMode="External"/><Relationship Id="rId30" Type="http://schemas.openxmlformats.org/officeDocument/2006/relationships/hyperlink" Target="http://www.claarcellars.com/" TargetMode="External"/><Relationship Id="rId35" Type="http://schemas.openxmlformats.org/officeDocument/2006/relationships/hyperlink" Target="http://www.claarcellars.com/" TargetMode="External"/><Relationship Id="rId43" Type="http://schemas.openxmlformats.org/officeDocument/2006/relationships/hyperlink" Target="http://www.claarcellars.com/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www.claarcellars.com/" TargetMode="External"/><Relationship Id="rId3" Type="http://schemas.openxmlformats.org/officeDocument/2006/relationships/hyperlink" Target="http://www.claarcellars.com/" TargetMode="External"/><Relationship Id="rId12" Type="http://schemas.openxmlformats.org/officeDocument/2006/relationships/hyperlink" Target="http://www.claarcellars.com/" TargetMode="External"/><Relationship Id="rId17" Type="http://schemas.openxmlformats.org/officeDocument/2006/relationships/hyperlink" Target="http://www.claarcellars.com/" TargetMode="External"/><Relationship Id="rId25" Type="http://schemas.openxmlformats.org/officeDocument/2006/relationships/hyperlink" Target="http://www.claarcellars.com/" TargetMode="External"/><Relationship Id="rId33" Type="http://schemas.openxmlformats.org/officeDocument/2006/relationships/hyperlink" Target="http://www.claarcellars.com/" TargetMode="External"/><Relationship Id="rId38" Type="http://schemas.openxmlformats.org/officeDocument/2006/relationships/hyperlink" Target="http://www.claarcellars.com/" TargetMode="External"/><Relationship Id="rId46" Type="http://schemas.openxmlformats.org/officeDocument/2006/relationships/hyperlink" Target="http://www.claarcellars.com/" TargetMode="External"/><Relationship Id="rId20" Type="http://schemas.openxmlformats.org/officeDocument/2006/relationships/hyperlink" Target="http://www.claarcellars.com/" TargetMode="External"/><Relationship Id="rId41" Type="http://schemas.openxmlformats.org/officeDocument/2006/relationships/hyperlink" Target="http://www.claarcella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tabSelected="1" zoomScale="112" zoomScaleNormal="112" workbookViewId="0">
      <selection activeCell="A9" sqref="A9:XFD287"/>
    </sheetView>
  </sheetViews>
  <sheetFormatPr defaultRowHeight="13.2" x14ac:dyDescent="0.25"/>
  <cols>
    <col min="1" max="1" width="26.6640625" customWidth="1"/>
    <col min="2" max="2" width="35.44140625" customWidth="1"/>
    <col min="3" max="3" width="6.109375" customWidth="1"/>
    <col min="4" max="4" width="5" customWidth="1"/>
    <col min="5" max="5" width="7.33203125" customWidth="1"/>
    <col min="6" max="6" width="7.5546875" customWidth="1"/>
    <col min="7" max="7" width="9.44140625" customWidth="1"/>
    <col min="8" max="8" width="10.33203125" customWidth="1"/>
    <col min="9" max="9" width="8.33203125" customWidth="1"/>
  </cols>
  <sheetData>
    <row r="1" spans="1:9" x14ac:dyDescent="0.25">
      <c r="A1" t="s">
        <v>55</v>
      </c>
      <c r="B1" t="s">
        <v>56</v>
      </c>
      <c r="C1" t="s">
        <v>57</v>
      </c>
      <c r="D1" t="s">
        <v>64</v>
      </c>
      <c r="E1" t="s">
        <v>58</v>
      </c>
      <c r="F1" t="s">
        <v>59</v>
      </c>
      <c r="G1" t="s">
        <v>60</v>
      </c>
      <c r="H1" t="s">
        <v>61</v>
      </c>
      <c r="I1" t="s">
        <v>62</v>
      </c>
    </row>
    <row r="3" spans="1:9" s="3" customFormat="1" ht="13.5" customHeight="1" x14ac:dyDescent="0.25">
      <c r="A3" s="1" t="s">
        <v>65</v>
      </c>
      <c r="B3" s="1" t="s">
        <v>88</v>
      </c>
      <c r="C3" s="1">
        <v>750</v>
      </c>
      <c r="D3" s="1">
        <v>12</v>
      </c>
      <c r="E3" s="1">
        <v>2013</v>
      </c>
      <c r="F3" s="1">
        <v>104</v>
      </c>
      <c r="G3" s="2">
        <f>SUM(F3/12)+1</f>
        <v>9.6666666666666661</v>
      </c>
      <c r="H3" s="1">
        <f>SUM(F3/8)-0.01</f>
        <v>12.99</v>
      </c>
      <c r="I3" s="1">
        <v>36102</v>
      </c>
    </row>
    <row r="4" spans="1:9" s="3" customFormat="1" x14ac:dyDescent="0.25">
      <c r="A4" s="1" t="s">
        <v>65</v>
      </c>
      <c r="B4" s="1" t="s">
        <v>89</v>
      </c>
      <c r="C4" s="1">
        <v>750</v>
      </c>
      <c r="D4" s="1">
        <v>12</v>
      </c>
      <c r="E4" s="1">
        <v>2015</v>
      </c>
      <c r="F4" s="1">
        <v>96</v>
      </c>
      <c r="G4" s="2">
        <f t="shared" ref="G4:G28" si="0">SUM(F4/12)+1</f>
        <v>9</v>
      </c>
      <c r="H4" s="1">
        <f>SUM(F4/8)-0.01</f>
        <v>11.99</v>
      </c>
      <c r="I4" s="1">
        <v>36103</v>
      </c>
    </row>
    <row r="5" spans="1:9" s="3" customFormat="1" x14ac:dyDescent="0.25">
      <c r="A5" s="1" t="s">
        <v>65</v>
      </c>
      <c r="B5" s="1" t="s">
        <v>90</v>
      </c>
      <c r="C5" s="1">
        <v>750</v>
      </c>
      <c r="D5" s="1">
        <v>12</v>
      </c>
      <c r="E5" s="1">
        <v>2007</v>
      </c>
      <c r="F5" s="1">
        <v>136</v>
      </c>
      <c r="G5" s="2">
        <f t="shared" si="0"/>
        <v>12.333333333333334</v>
      </c>
      <c r="H5" s="1">
        <f>SUM(F5/8)-0.01</f>
        <v>16.989999999999998</v>
      </c>
      <c r="I5" s="1">
        <v>36105</v>
      </c>
    </row>
    <row r="6" spans="1:9" s="3" customFormat="1" x14ac:dyDescent="0.25">
      <c r="A6" s="1" t="s">
        <v>228</v>
      </c>
      <c r="B6" s="1" t="s">
        <v>229</v>
      </c>
      <c r="C6" s="1">
        <v>750</v>
      </c>
      <c r="D6" s="1">
        <v>12</v>
      </c>
      <c r="E6" s="1">
        <v>2018</v>
      </c>
      <c r="F6" s="1">
        <v>112</v>
      </c>
      <c r="G6" s="2">
        <f t="shared" si="0"/>
        <v>10.333333333333334</v>
      </c>
      <c r="H6" s="1">
        <f>SUM(F6/8)-0.01</f>
        <v>13.99</v>
      </c>
      <c r="I6" s="1">
        <v>8566</v>
      </c>
    </row>
    <row r="7" spans="1:9" s="3" customFormat="1" x14ac:dyDescent="0.25">
      <c r="A7" s="1" t="s">
        <v>51</v>
      </c>
      <c r="B7" s="4" t="s">
        <v>67</v>
      </c>
      <c r="C7" s="1">
        <v>750</v>
      </c>
      <c r="D7" s="1">
        <v>12</v>
      </c>
      <c r="E7" s="1">
        <v>2014</v>
      </c>
      <c r="F7" s="1">
        <v>592</v>
      </c>
      <c r="G7" s="2">
        <f t="shared" si="0"/>
        <v>50.333333333333336</v>
      </c>
      <c r="H7" s="1">
        <f t="shared" ref="H7:H10" si="1">SUM(F7/8)-0.01</f>
        <v>73.989999999999995</v>
      </c>
      <c r="I7" s="1">
        <v>9837</v>
      </c>
    </row>
    <row r="8" spans="1:9" s="3" customFormat="1" x14ac:dyDescent="0.25">
      <c r="A8" s="1" t="s">
        <v>51</v>
      </c>
      <c r="B8" s="1" t="s">
        <v>37</v>
      </c>
      <c r="C8" s="1">
        <v>750</v>
      </c>
      <c r="D8" s="1">
        <v>12</v>
      </c>
      <c r="E8" s="1">
        <v>2018</v>
      </c>
      <c r="F8" s="1">
        <v>272</v>
      </c>
      <c r="G8" s="2">
        <f t="shared" si="0"/>
        <v>23.666666666666668</v>
      </c>
      <c r="H8" s="1">
        <f t="shared" si="1"/>
        <v>33.99</v>
      </c>
      <c r="I8" s="1">
        <v>9848</v>
      </c>
    </row>
    <row r="9" spans="1:9" s="3" customFormat="1" x14ac:dyDescent="0.25">
      <c r="A9" s="1" t="s">
        <v>51</v>
      </c>
      <c r="B9" s="1" t="s">
        <v>37</v>
      </c>
      <c r="C9" s="1">
        <v>750</v>
      </c>
      <c r="D9" s="1">
        <v>12</v>
      </c>
      <c r="E9" s="1">
        <v>2019</v>
      </c>
      <c r="F9" s="1">
        <v>272</v>
      </c>
      <c r="G9" s="2">
        <f t="shared" si="0"/>
        <v>23.666666666666668</v>
      </c>
      <c r="H9" s="1">
        <f>SUM(F9/8)-0.01</f>
        <v>33.99</v>
      </c>
      <c r="I9" s="1">
        <v>9851</v>
      </c>
    </row>
    <row r="10" spans="1:9" s="3" customFormat="1" x14ac:dyDescent="0.25">
      <c r="A10" s="1" t="s">
        <v>51</v>
      </c>
      <c r="B10" s="1" t="s">
        <v>161</v>
      </c>
      <c r="C10" s="1">
        <v>750</v>
      </c>
      <c r="D10" s="1">
        <v>12</v>
      </c>
      <c r="E10" s="1">
        <v>2017</v>
      </c>
      <c r="F10" s="1">
        <v>400</v>
      </c>
      <c r="G10" s="2">
        <f t="shared" si="0"/>
        <v>34.333333333333336</v>
      </c>
      <c r="H10" s="1">
        <f t="shared" si="1"/>
        <v>49.99</v>
      </c>
      <c r="I10" s="1">
        <v>9843</v>
      </c>
    </row>
    <row r="11" spans="1:9" s="3" customFormat="1" x14ac:dyDescent="0.25">
      <c r="A11" s="1" t="s">
        <v>51</v>
      </c>
      <c r="B11" s="1" t="s">
        <v>161</v>
      </c>
      <c r="C11" s="1">
        <v>750</v>
      </c>
      <c r="D11" s="1">
        <v>12</v>
      </c>
      <c r="E11" s="1">
        <v>2018</v>
      </c>
      <c r="F11" s="1">
        <v>400</v>
      </c>
      <c r="G11" s="2">
        <f t="shared" si="0"/>
        <v>34.333333333333336</v>
      </c>
      <c r="H11" s="1">
        <f t="shared" ref="H11:H16" si="2">SUM(F11/8)-0.01</f>
        <v>49.99</v>
      </c>
      <c r="I11" s="1">
        <v>9850</v>
      </c>
    </row>
    <row r="12" spans="1:9" s="3" customFormat="1" x14ac:dyDescent="0.25">
      <c r="A12" s="1" t="s">
        <v>51</v>
      </c>
      <c r="B12" s="1" t="s">
        <v>53</v>
      </c>
      <c r="C12" s="1">
        <v>750</v>
      </c>
      <c r="D12" s="1">
        <v>12</v>
      </c>
      <c r="E12" s="1">
        <v>2017</v>
      </c>
      <c r="F12" s="1">
        <v>580</v>
      </c>
      <c r="G12" s="2">
        <f t="shared" si="0"/>
        <v>49.333333333333336</v>
      </c>
      <c r="H12" s="1">
        <f t="shared" si="2"/>
        <v>72.489999999999995</v>
      </c>
      <c r="I12" s="1">
        <v>9844</v>
      </c>
    </row>
    <row r="13" spans="1:9" s="3" customFormat="1" x14ac:dyDescent="0.25">
      <c r="A13" s="1" t="s">
        <v>51</v>
      </c>
      <c r="B13" s="1" t="s">
        <v>53</v>
      </c>
      <c r="C13" s="1">
        <v>750</v>
      </c>
      <c r="D13" s="1">
        <v>12</v>
      </c>
      <c r="E13" s="1">
        <v>2018</v>
      </c>
      <c r="F13" s="1">
        <v>580</v>
      </c>
      <c r="G13" s="2">
        <f t="shared" si="0"/>
        <v>49.333333333333336</v>
      </c>
      <c r="H13" s="1">
        <f t="shared" si="2"/>
        <v>72.489999999999995</v>
      </c>
      <c r="I13" s="1">
        <v>9849</v>
      </c>
    </row>
    <row r="14" spans="1:9" s="3" customFormat="1" x14ac:dyDescent="0.25">
      <c r="A14" s="1" t="s">
        <v>130</v>
      </c>
      <c r="B14" s="1" t="s">
        <v>131</v>
      </c>
      <c r="C14" s="1">
        <v>750</v>
      </c>
      <c r="D14" s="1">
        <v>12</v>
      </c>
      <c r="E14" s="1">
        <v>2020</v>
      </c>
      <c r="F14" s="1">
        <v>252</v>
      </c>
      <c r="G14" s="2">
        <f t="shared" si="0"/>
        <v>22</v>
      </c>
      <c r="H14" s="1">
        <f t="shared" si="2"/>
        <v>31.49</v>
      </c>
      <c r="I14" s="1" t="s">
        <v>160</v>
      </c>
    </row>
    <row r="15" spans="1:9" s="3" customFormat="1" x14ac:dyDescent="0.25">
      <c r="A15" s="4" t="s">
        <v>29</v>
      </c>
      <c r="B15" s="1" t="s">
        <v>98</v>
      </c>
      <c r="C15" s="1">
        <v>750</v>
      </c>
      <c r="D15" s="1">
        <v>12</v>
      </c>
      <c r="E15" s="1">
        <v>2019</v>
      </c>
      <c r="F15" s="1">
        <v>88</v>
      </c>
      <c r="G15" s="2">
        <f t="shared" si="0"/>
        <v>8.3333333333333321</v>
      </c>
      <c r="H15" s="1">
        <f t="shared" si="2"/>
        <v>10.99</v>
      </c>
      <c r="I15" s="1">
        <v>5150</v>
      </c>
    </row>
    <row r="16" spans="1:9" s="3" customFormat="1" x14ac:dyDescent="0.25">
      <c r="A16" s="4" t="s">
        <v>29</v>
      </c>
      <c r="B16" s="1" t="s">
        <v>98</v>
      </c>
      <c r="C16" s="1">
        <v>750</v>
      </c>
      <c r="D16" s="1">
        <v>12</v>
      </c>
      <c r="E16" s="1">
        <v>2020</v>
      </c>
      <c r="F16" s="1">
        <v>96</v>
      </c>
      <c r="G16" s="2">
        <f t="shared" si="0"/>
        <v>9</v>
      </c>
      <c r="H16" s="1">
        <f t="shared" si="2"/>
        <v>11.99</v>
      </c>
      <c r="I16" s="1">
        <v>5152</v>
      </c>
    </row>
    <row r="17" spans="1:9" s="3" customFormat="1" x14ac:dyDescent="0.25">
      <c r="A17" s="1" t="s">
        <v>29</v>
      </c>
      <c r="B17" s="1" t="s">
        <v>30</v>
      </c>
      <c r="C17" s="1">
        <v>750</v>
      </c>
      <c r="D17" s="1">
        <v>12</v>
      </c>
      <c r="E17" s="1">
        <v>2019</v>
      </c>
      <c r="F17" s="1">
        <v>120</v>
      </c>
      <c r="G17" s="2">
        <f t="shared" si="0"/>
        <v>11</v>
      </c>
      <c r="H17" s="1">
        <f t="shared" ref="H17:H26" si="3">SUM(F17/8)-0.01</f>
        <v>14.99</v>
      </c>
      <c r="I17" s="1">
        <v>5151</v>
      </c>
    </row>
    <row r="18" spans="1:9" s="3" customFormat="1" x14ac:dyDescent="0.25">
      <c r="A18" s="1" t="s">
        <v>17</v>
      </c>
      <c r="B18" s="1" t="s">
        <v>48</v>
      </c>
      <c r="C18" s="1">
        <v>750</v>
      </c>
      <c r="D18" s="1">
        <v>12</v>
      </c>
      <c r="E18" s="1">
        <v>2014</v>
      </c>
      <c r="F18" s="1">
        <v>296</v>
      </c>
      <c r="G18" s="2">
        <f t="shared" si="0"/>
        <v>25.666666666666668</v>
      </c>
      <c r="H18" s="1">
        <f t="shared" si="3"/>
        <v>36.99</v>
      </c>
      <c r="I18" s="1">
        <v>23150</v>
      </c>
    </row>
    <row r="19" spans="1:9" s="3" customFormat="1" x14ac:dyDescent="0.25">
      <c r="A19" s="1" t="s">
        <v>17</v>
      </c>
      <c r="B19" s="1" t="s">
        <v>48</v>
      </c>
      <c r="C19" s="1">
        <v>750</v>
      </c>
      <c r="D19" s="1">
        <v>12</v>
      </c>
      <c r="E19" s="1">
        <v>2016</v>
      </c>
      <c r="F19" s="1">
        <v>306</v>
      </c>
      <c r="G19" s="2">
        <f t="shared" si="0"/>
        <v>26.5</v>
      </c>
      <c r="H19" s="1">
        <f t="shared" si="3"/>
        <v>38.24</v>
      </c>
      <c r="I19" s="1">
        <v>23161</v>
      </c>
    </row>
    <row r="20" spans="1:9" s="3" customFormat="1" x14ac:dyDescent="0.25">
      <c r="A20" s="1" t="s">
        <v>17</v>
      </c>
      <c r="B20" s="4" t="s">
        <v>188</v>
      </c>
      <c r="C20" s="1">
        <v>750</v>
      </c>
      <c r="D20" s="1">
        <v>12</v>
      </c>
      <c r="E20" s="1">
        <v>2018</v>
      </c>
      <c r="F20" s="1">
        <v>240</v>
      </c>
      <c r="G20" s="2">
        <f t="shared" si="0"/>
        <v>21</v>
      </c>
      <c r="H20" s="1">
        <f t="shared" si="3"/>
        <v>29.99</v>
      </c>
      <c r="I20" s="1">
        <v>23164</v>
      </c>
    </row>
    <row r="21" spans="1:9" s="3" customFormat="1" x14ac:dyDescent="0.25">
      <c r="A21" s="1" t="s">
        <v>17</v>
      </c>
      <c r="B21" s="4" t="s">
        <v>188</v>
      </c>
      <c r="C21" s="1">
        <v>750</v>
      </c>
      <c r="D21" s="1">
        <v>12</v>
      </c>
      <c r="E21" s="1">
        <v>2019</v>
      </c>
      <c r="F21" s="1">
        <v>240</v>
      </c>
      <c r="G21" s="2">
        <f t="shared" si="0"/>
        <v>21</v>
      </c>
      <c r="H21" s="1">
        <f t="shared" si="3"/>
        <v>29.99</v>
      </c>
      <c r="I21" s="5">
        <v>23166</v>
      </c>
    </row>
    <row r="22" spans="1:9" s="3" customFormat="1" x14ac:dyDescent="0.25">
      <c r="A22" s="1" t="s">
        <v>17</v>
      </c>
      <c r="B22" s="4" t="s">
        <v>106</v>
      </c>
      <c r="C22" s="1">
        <v>750</v>
      </c>
      <c r="D22" s="1">
        <v>12</v>
      </c>
      <c r="E22" s="1">
        <v>2017</v>
      </c>
      <c r="F22" s="1">
        <v>264</v>
      </c>
      <c r="G22" s="2">
        <f t="shared" si="0"/>
        <v>23</v>
      </c>
      <c r="H22" s="1">
        <f t="shared" si="3"/>
        <v>32.99</v>
      </c>
      <c r="I22" s="5">
        <v>23163</v>
      </c>
    </row>
    <row r="23" spans="1:9" s="3" customFormat="1" x14ac:dyDescent="0.25">
      <c r="A23" s="1" t="s">
        <v>17</v>
      </c>
      <c r="B23" s="1" t="s">
        <v>38</v>
      </c>
      <c r="C23" s="1">
        <v>750</v>
      </c>
      <c r="D23" s="1">
        <v>12</v>
      </c>
      <c r="E23" s="1">
        <v>2013</v>
      </c>
      <c r="F23" s="1">
        <v>368</v>
      </c>
      <c r="G23" s="2">
        <f t="shared" si="0"/>
        <v>31.666666666666668</v>
      </c>
      <c r="H23" s="1">
        <f t="shared" si="3"/>
        <v>45.99</v>
      </c>
      <c r="I23" s="1">
        <v>23134</v>
      </c>
    </row>
    <row r="24" spans="1:9" s="3" customFormat="1" x14ac:dyDescent="0.25">
      <c r="A24" s="1" t="s">
        <v>17</v>
      </c>
      <c r="B24" s="1" t="s">
        <v>38</v>
      </c>
      <c r="C24" s="1">
        <v>750</v>
      </c>
      <c r="D24" s="1">
        <v>12</v>
      </c>
      <c r="E24" s="1">
        <v>2014</v>
      </c>
      <c r="F24" s="1">
        <v>368</v>
      </c>
      <c r="G24" s="2">
        <f t="shared" si="0"/>
        <v>31.666666666666668</v>
      </c>
      <c r="H24" s="1">
        <f t="shared" si="3"/>
        <v>45.99</v>
      </c>
      <c r="I24" s="1">
        <v>23140</v>
      </c>
    </row>
    <row r="25" spans="1:9" s="3" customFormat="1" x14ac:dyDescent="0.25">
      <c r="A25" s="1" t="s">
        <v>17</v>
      </c>
      <c r="B25" s="1" t="s">
        <v>38</v>
      </c>
      <c r="C25" s="1">
        <v>750</v>
      </c>
      <c r="D25" s="1">
        <v>12</v>
      </c>
      <c r="E25" s="1">
        <v>2015</v>
      </c>
      <c r="F25" s="1">
        <v>368</v>
      </c>
      <c r="G25" s="2">
        <f t="shared" si="0"/>
        <v>31.666666666666668</v>
      </c>
      <c r="H25" s="1">
        <f t="shared" si="3"/>
        <v>45.99</v>
      </c>
      <c r="I25" s="1">
        <v>23147</v>
      </c>
    </row>
    <row r="26" spans="1:9" s="3" customFormat="1" x14ac:dyDescent="0.25">
      <c r="A26" s="1" t="s">
        <v>17</v>
      </c>
      <c r="B26" s="1" t="s">
        <v>38</v>
      </c>
      <c r="C26" s="1">
        <v>750</v>
      </c>
      <c r="D26" s="1">
        <v>12</v>
      </c>
      <c r="E26" s="1">
        <v>2016</v>
      </c>
      <c r="F26" s="1">
        <v>384</v>
      </c>
      <c r="G26" s="2">
        <f t="shared" si="0"/>
        <v>33</v>
      </c>
      <c r="H26" s="1">
        <f t="shared" si="3"/>
        <v>47.99</v>
      </c>
      <c r="I26" s="1">
        <v>23158</v>
      </c>
    </row>
    <row r="27" spans="1:9" s="3" customFormat="1" x14ac:dyDescent="0.25">
      <c r="A27" s="1" t="s">
        <v>17</v>
      </c>
      <c r="B27" s="1" t="s">
        <v>39</v>
      </c>
      <c r="C27" s="1">
        <v>750</v>
      </c>
      <c r="D27" s="1">
        <v>12</v>
      </c>
      <c r="E27" s="1">
        <v>2016</v>
      </c>
      <c r="F27" s="1">
        <v>384</v>
      </c>
      <c r="G27" s="2">
        <f t="shared" si="0"/>
        <v>33</v>
      </c>
      <c r="H27" s="1">
        <f t="shared" ref="H27:H45" si="4">SUM(F27/8)-0.01</f>
        <v>47.99</v>
      </c>
      <c r="I27" s="1">
        <v>23159</v>
      </c>
    </row>
    <row r="28" spans="1:9" s="3" customFormat="1" x14ac:dyDescent="0.25">
      <c r="A28" s="1" t="s">
        <v>17</v>
      </c>
      <c r="B28" s="1" t="s">
        <v>26</v>
      </c>
      <c r="C28" s="1">
        <v>750</v>
      </c>
      <c r="D28" s="1">
        <v>12</v>
      </c>
      <c r="E28" s="1">
        <v>2013</v>
      </c>
      <c r="F28" s="1">
        <v>464</v>
      </c>
      <c r="G28" s="2">
        <f t="shared" si="0"/>
        <v>39.666666666666664</v>
      </c>
      <c r="H28" s="1">
        <f t="shared" si="4"/>
        <v>57.99</v>
      </c>
      <c r="I28" s="1">
        <v>23142</v>
      </c>
    </row>
    <row r="29" spans="1:9" s="3" customFormat="1" x14ac:dyDescent="0.25">
      <c r="A29" s="1" t="s">
        <v>17</v>
      </c>
      <c r="B29" s="1" t="s">
        <v>26</v>
      </c>
      <c r="C29" s="1">
        <v>1.5</v>
      </c>
      <c r="D29" s="1">
        <v>6</v>
      </c>
      <c r="E29" s="1">
        <v>2013</v>
      </c>
      <c r="F29" s="1">
        <v>500</v>
      </c>
      <c r="G29" s="2">
        <f>SUM(F29/6)</f>
        <v>83.333333333333329</v>
      </c>
      <c r="H29" s="1">
        <f t="shared" si="4"/>
        <v>62.49</v>
      </c>
      <c r="I29" s="1">
        <v>23144</v>
      </c>
    </row>
    <row r="30" spans="1:9" s="3" customFormat="1" x14ac:dyDescent="0.25">
      <c r="A30" s="1" t="s">
        <v>17</v>
      </c>
      <c r="B30" s="1" t="s">
        <v>26</v>
      </c>
      <c r="C30" s="1">
        <v>750</v>
      </c>
      <c r="D30" s="1">
        <v>12</v>
      </c>
      <c r="E30" s="1">
        <v>2014</v>
      </c>
      <c r="F30" s="1">
        <v>500</v>
      </c>
      <c r="G30" s="2">
        <f t="shared" ref="G30" si="5">SUM(F30/12)+1</f>
        <v>42.666666666666664</v>
      </c>
      <c r="H30" s="1">
        <f t="shared" si="4"/>
        <v>62.49</v>
      </c>
      <c r="I30" s="1">
        <v>23145</v>
      </c>
    </row>
    <row r="31" spans="1:9" s="3" customFormat="1" x14ac:dyDescent="0.25">
      <c r="A31" s="1" t="s">
        <v>17</v>
      </c>
      <c r="B31" s="1" t="s">
        <v>26</v>
      </c>
      <c r="C31" s="1">
        <v>1.5</v>
      </c>
      <c r="D31" s="1">
        <v>6</v>
      </c>
      <c r="E31" s="1">
        <v>2014</v>
      </c>
      <c r="F31" s="1">
        <v>540</v>
      </c>
      <c r="G31" s="2">
        <f>SUM(F31/6)</f>
        <v>90</v>
      </c>
      <c r="H31" s="1">
        <f t="shared" si="4"/>
        <v>67.489999999999995</v>
      </c>
      <c r="I31" s="1">
        <v>23149</v>
      </c>
    </row>
    <row r="32" spans="1:9" s="3" customFormat="1" x14ac:dyDescent="0.25">
      <c r="A32" s="1" t="s">
        <v>17</v>
      </c>
      <c r="B32" s="1" t="s">
        <v>26</v>
      </c>
      <c r="C32" s="1">
        <v>750</v>
      </c>
      <c r="D32" s="1">
        <v>12</v>
      </c>
      <c r="E32" s="1">
        <v>2015</v>
      </c>
      <c r="F32" s="1">
        <v>520</v>
      </c>
      <c r="G32" s="2">
        <f t="shared" ref="G32:G47" si="6">SUM(F32/12)+1</f>
        <v>44.333333333333336</v>
      </c>
      <c r="H32" s="1">
        <f t="shared" si="4"/>
        <v>64.989999999999995</v>
      </c>
      <c r="I32" s="1">
        <v>23160</v>
      </c>
    </row>
    <row r="33" spans="1:9" s="3" customFormat="1" x14ac:dyDescent="0.25">
      <c r="A33" s="1" t="s">
        <v>173</v>
      </c>
      <c r="B33" s="1" t="s">
        <v>174</v>
      </c>
      <c r="C33" s="1">
        <v>750</v>
      </c>
      <c r="D33" s="1">
        <v>12</v>
      </c>
      <c r="E33" s="1">
        <v>2020</v>
      </c>
      <c r="F33" s="1">
        <v>120</v>
      </c>
      <c r="G33" s="2">
        <f t="shared" si="6"/>
        <v>11</v>
      </c>
      <c r="H33" s="1">
        <f t="shared" ref="H33:H44" si="7">SUM(F33/8)-0.01</f>
        <v>14.99</v>
      </c>
      <c r="I33" s="1">
        <v>2734</v>
      </c>
    </row>
    <row r="34" spans="1:9" s="3" customFormat="1" x14ac:dyDescent="0.25">
      <c r="A34" s="1" t="s">
        <v>173</v>
      </c>
      <c r="B34" s="1" t="s">
        <v>175</v>
      </c>
      <c r="C34" s="1">
        <v>750</v>
      </c>
      <c r="D34" s="1">
        <v>12</v>
      </c>
      <c r="E34" s="1">
        <v>2018</v>
      </c>
      <c r="F34" s="1">
        <v>136</v>
      </c>
      <c r="G34" s="2">
        <f t="shared" si="6"/>
        <v>12.333333333333334</v>
      </c>
      <c r="H34" s="1">
        <f t="shared" si="7"/>
        <v>16.989999999999998</v>
      </c>
      <c r="I34" s="1">
        <v>2725</v>
      </c>
    </row>
    <row r="35" spans="1:9" s="3" customFormat="1" x14ac:dyDescent="0.25">
      <c r="A35" s="1" t="s">
        <v>173</v>
      </c>
      <c r="B35" s="1" t="s">
        <v>175</v>
      </c>
      <c r="C35" s="1">
        <v>750</v>
      </c>
      <c r="D35" s="1">
        <v>12</v>
      </c>
      <c r="E35" s="1">
        <v>2019</v>
      </c>
      <c r="F35" s="1">
        <v>136</v>
      </c>
      <c r="G35" s="2">
        <f t="shared" si="6"/>
        <v>12.333333333333334</v>
      </c>
      <c r="H35" s="1">
        <f t="shared" si="7"/>
        <v>16.989999999999998</v>
      </c>
      <c r="I35" s="1">
        <v>2735</v>
      </c>
    </row>
    <row r="36" spans="1:9" s="3" customFormat="1" x14ac:dyDescent="0.25">
      <c r="A36" s="1" t="s">
        <v>173</v>
      </c>
      <c r="B36" s="1" t="s">
        <v>176</v>
      </c>
      <c r="C36" s="1">
        <v>750</v>
      </c>
      <c r="D36" s="1">
        <v>12</v>
      </c>
      <c r="E36" s="1">
        <v>2019</v>
      </c>
      <c r="F36" s="1">
        <v>168</v>
      </c>
      <c r="G36" s="2">
        <f t="shared" si="6"/>
        <v>15</v>
      </c>
      <c r="H36" s="1">
        <f t="shared" si="7"/>
        <v>20.99</v>
      </c>
      <c r="I36" s="1">
        <v>2726</v>
      </c>
    </row>
    <row r="37" spans="1:9" s="3" customFormat="1" x14ac:dyDescent="0.25">
      <c r="A37" s="1" t="s">
        <v>173</v>
      </c>
      <c r="B37" s="1" t="s">
        <v>177</v>
      </c>
      <c r="C37" s="1">
        <v>750</v>
      </c>
      <c r="D37" s="1">
        <v>12</v>
      </c>
      <c r="E37" s="1">
        <v>2016</v>
      </c>
      <c r="F37" s="1">
        <v>324</v>
      </c>
      <c r="G37" s="2">
        <f t="shared" si="6"/>
        <v>28</v>
      </c>
      <c r="H37" s="1">
        <f t="shared" si="7"/>
        <v>40.49</v>
      </c>
      <c r="I37" s="1">
        <v>2727</v>
      </c>
    </row>
    <row r="38" spans="1:9" s="3" customFormat="1" x14ac:dyDescent="0.25">
      <c r="A38" s="1" t="s">
        <v>173</v>
      </c>
      <c r="B38" s="1" t="s">
        <v>177</v>
      </c>
      <c r="C38" s="1">
        <v>750</v>
      </c>
      <c r="D38" s="1">
        <v>12</v>
      </c>
      <c r="E38" s="1">
        <v>2017</v>
      </c>
      <c r="F38" s="1">
        <v>288</v>
      </c>
      <c r="G38" s="2">
        <f t="shared" si="6"/>
        <v>25</v>
      </c>
      <c r="H38" s="1">
        <f t="shared" ref="H38" si="8">SUM(F38/8)-0.01</f>
        <v>35.99</v>
      </c>
      <c r="I38" s="1">
        <v>2737</v>
      </c>
    </row>
    <row r="39" spans="1:9" s="3" customFormat="1" x14ac:dyDescent="0.25">
      <c r="A39" s="1" t="s">
        <v>173</v>
      </c>
      <c r="B39" s="1" t="s">
        <v>178</v>
      </c>
      <c r="C39" s="1">
        <v>750</v>
      </c>
      <c r="D39" s="1">
        <v>12</v>
      </c>
      <c r="E39" s="1">
        <v>2016</v>
      </c>
      <c r="F39" s="1">
        <v>400</v>
      </c>
      <c r="G39" s="2">
        <f t="shared" si="6"/>
        <v>34.333333333333336</v>
      </c>
      <c r="H39" s="1">
        <f t="shared" si="7"/>
        <v>49.99</v>
      </c>
      <c r="I39" s="1">
        <v>2729</v>
      </c>
    </row>
    <row r="40" spans="1:9" s="3" customFormat="1" x14ac:dyDescent="0.25">
      <c r="A40" s="1" t="s">
        <v>173</v>
      </c>
      <c r="B40" s="1" t="s">
        <v>178</v>
      </c>
      <c r="C40" s="1">
        <v>750</v>
      </c>
      <c r="D40" s="1">
        <v>12</v>
      </c>
      <c r="E40" s="1">
        <v>2017</v>
      </c>
      <c r="F40" s="1">
        <v>376</v>
      </c>
      <c r="G40" s="2">
        <f t="shared" si="6"/>
        <v>32.333333333333329</v>
      </c>
      <c r="H40" s="1">
        <f t="shared" ref="H40" si="9">SUM(F40/8)-0.01</f>
        <v>46.99</v>
      </c>
      <c r="I40" s="1">
        <v>2739</v>
      </c>
    </row>
    <row r="41" spans="1:9" s="3" customFormat="1" x14ac:dyDescent="0.25">
      <c r="A41" s="1" t="s">
        <v>173</v>
      </c>
      <c r="B41" s="1" t="s">
        <v>179</v>
      </c>
      <c r="C41" s="1">
        <v>750</v>
      </c>
      <c r="D41" s="1">
        <v>12</v>
      </c>
      <c r="E41" s="1">
        <v>2017</v>
      </c>
      <c r="F41" s="1">
        <v>376</v>
      </c>
      <c r="G41" s="2">
        <f t="shared" si="6"/>
        <v>32.333333333333329</v>
      </c>
      <c r="H41" s="1">
        <f t="shared" si="7"/>
        <v>46.99</v>
      </c>
      <c r="I41" s="1">
        <v>2738</v>
      </c>
    </row>
    <row r="42" spans="1:9" s="3" customFormat="1" x14ac:dyDescent="0.25">
      <c r="A42" s="1" t="s">
        <v>173</v>
      </c>
      <c r="B42" s="1" t="s">
        <v>180</v>
      </c>
      <c r="C42" s="1">
        <v>750</v>
      </c>
      <c r="D42" s="1">
        <v>12</v>
      </c>
      <c r="E42" s="1">
        <v>2015</v>
      </c>
      <c r="F42" s="1">
        <v>400</v>
      </c>
      <c r="G42" s="2">
        <f t="shared" si="6"/>
        <v>34.333333333333336</v>
      </c>
      <c r="H42" s="1">
        <f t="shared" si="7"/>
        <v>49.99</v>
      </c>
      <c r="I42" s="1">
        <v>2740</v>
      </c>
    </row>
    <row r="43" spans="1:9" s="3" customFormat="1" x14ac:dyDescent="0.25">
      <c r="A43" s="1" t="s">
        <v>236</v>
      </c>
      <c r="B43" s="1" t="s">
        <v>237</v>
      </c>
      <c r="C43" s="1">
        <v>750</v>
      </c>
      <c r="D43" s="1">
        <v>12</v>
      </c>
      <c r="E43" s="1">
        <v>2019</v>
      </c>
      <c r="F43" s="1">
        <v>120</v>
      </c>
      <c r="G43" s="2">
        <f t="shared" si="6"/>
        <v>11</v>
      </c>
      <c r="H43" s="1">
        <f t="shared" si="7"/>
        <v>14.99</v>
      </c>
      <c r="I43" s="1">
        <v>8568</v>
      </c>
    </row>
    <row r="44" spans="1:9" s="3" customFormat="1" x14ac:dyDescent="0.25">
      <c r="A44" s="1" t="s">
        <v>236</v>
      </c>
      <c r="B44" s="1" t="s">
        <v>237</v>
      </c>
      <c r="C44" s="1">
        <v>750</v>
      </c>
      <c r="D44" s="1">
        <v>12</v>
      </c>
      <c r="E44" s="1">
        <v>2020</v>
      </c>
      <c r="F44" s="1">
        <v>128</v>
      </c>
      <c r="G44" s="2">
        <f t="shared" si="6"/>
        <v>11.666666666666666</v>
      </c>
      <c r="H44" s="1">
        <f t="shared" si="7"/>
        <v>15.99</v>
      </c>
      <c r="I44" s="1">
        <v>8570</v>
      </c>
    </row>
    <row r="45" spans="1:9" s="3" customFormat="1" x14ac:dyDescent="0.25">
      <c r="A45" s="1" t="s">
        <v>12</v>
      </c>
      <c r="B45" s="1" t="s">
        <v>2</v>
      </c>
      <c r="C45" s="1">
        <v>750</v>
      </c>
      <c r="D45" s="1">
        <v>12</v>
      </c>
      <c r="E45" s="1">
        <v>2018</v>
      </c>
      <c r="F45" s="1">
        <v>192</v>
      </c>
      <c r="G45" s="2">
        <f t="shared" si="6"/>
        <v>17</v>
      </c>
      <c r="H45" s="1">
        <f t="shared" si="4"/>
        <v>23.99</v>
      </c>
      <c r="I45" s="1">
        <v>235</v>
      </c>
    </row>
    <row r="46" spans="1:9" s="3" customFormat="1" x14ac:dyDescent="0.25">
      <c r="A46" s="1" t="s">
        <v>12</v>
      </c>
      <c r="B46" s="1" t="s">
        <v>3</v>
      </c>
      <c r="C46" s="1">
        <v>750</v>
      </c>
      <c r="D46" s="1">
        <v>12</v>
      </c>
      <c r="E46" s="1">
        <v>2017</v>
      </c>
      <c r="F46" s="1">
        <v>296</v>
      </c>
      <c r="G46" s="2">
        <f t="shared" si="6"/>
        <v>25.666666666666668</v>
      </c>
      <c r="H46" s="1">
        <f t="shared" ref="H46:H60" si="10">SUM(F46/8)-0.01</f>
        <v>36.99</v>
      </c>
      <c r="I46" s="1">
        <v>236</v>
      </c>
    </row>
    <row r="47" spans="1:9" s="3" customFormat="1" x14ac:dyDescent="0.25">
      <c r="A47" s="1" t="s">
        <v>12</v>
      </c>
      <c r="B47" s="1" t="s">
        <v>3</v>
      </c>
      <c r="C47" s="1">
        <v>750</v>
      </c>
      <c r="D47" s="1">
        <v>12</v>
      </c>
      <c r="E47" s="1">
        <v>2016</v>
      </c>
      <c r="F47" s="1">
        <v>296</v>
      </c>
      <c r="G47" s="2">
        <f t="shared" si="6"/>
        <v>25.666666666666668</v>
      </c>
      <c r="H47" s="1">
        <f t="shared" ref="H47:H52" si="11">SUM(F47/8)-0.01</f>
        <v>36.99</v>
      </c>
      <c r="I47" s="1">
        <v>233</v>
      </c>
    </row>
    <row r="48" spans="1:9" s="3" customFormat="1" x14ac:dyDescent="0.25">
      <c r="A48" s="1" t="s">
        <v>12</v>
      </c>
      <c r="B48" s="1" t="s">
        <v>3</v>
      </c>
      <c r="C48" s="1">
        <v>1.5</v>
      </c>
      <c r="D48" s="1">
        <v>6</v>
      </c>
      <c r="E48" s="1">
        <v>2016</v>
      </c>
      <c r="F48" s="1">
        <v>320</v>
      </c>
      <c r="G48" s="2">
        <f t="shared" ref="G48:G62" si="12">SUM(F48/12)+1</f>
        <v>27.666666666666668</v>
      </c>
      <c r="H48" s="1">
        <f t="shared" si="11"/>
        <v>39.99</v>
      </c>
      <c r="I48" s="1">
        <v>238</v>
      </c>
    </row>
    <row r="49" spans="1:9" s="3" customFormat="1" x14ac:dyDescent="0.25">
      <c r="A49" s="1" t="s">
        <v>12</v>
      </c>
      <c r="B49" s="1" t="s">
        <v>181</v>
      </c>
      <c r="C49" s="1">
        <v>750</v>
      </c>
      <c r="D49" s="1">
        <v>12</v>
      </c>
      <c r="E49" s="1">
        <v>2016</v>
      </c>
      <c r="F49" s="1">
        <v>296</v>
      </c>
      <c r="G49" s="2">
        <f t="shared" si="12"/>
        <v>25.666666666666668</v>
      </c>
      <c r="H49" s="1">
        <f t="shared" si="11"/>
        <v>36.99</v>
      </c>
      <c r="I49" s="1">
        <v>229</v>
      </c>
    </row>
    <row r="50" spans="1:9" s="3" customFormat="1" x14ac:dyDescent="0.25">
      <c r="A50" s="1" t="s">
        <v>12</v>
      </c>
      <c r="B50" s="1" t="s">
        <v>181</v>
      </c>
      <c r="C50" s="1">
        <v>750</v>
      </c>
      <c r="D50" s="1">
        <v>12</v>
      </c>
      <c r="E50" s="1">
        <v>2017</v>
      </c>
      <c r="F50" s="1">
        <v>300</v>
      </c>
      <c r="G50" s="2">
        <f t="shared" si="12"/>
        <v>26</v>
      </c>
      <c r="H50" s="1">
        <f t="shared" si="11"/>
        <v>37.49</v>
      </c>
      <c r="I50" s="1">
        <v>234</v>
      </c>
    </row>
    <row r="51" spans="1:9" s="3" customFormat="1" x14ac:dyDescent="0.25">
      <c r="A51" s="1" t="s">
        <v>182</v>
      </c>
      <c r="B51" s="1" t="s">
        <v>183</v>
      </c>
      <c r="C51" s="1">
        <v>750</v>
      </c>
      <c r="D51" s="1">
        <v>12</v>
      </c>
      <c r="E51" s="1">
        <v>2019</v>
      </c>
      <c r="F51" s="1">
        <v>216</v>
      </c>
      <c r="G51" s="2">
        <f t="shared" si="12"/>
        <v>19</v>
      </c>
      <c r="H51" s="1">
        <f t="shared" si="11"/>
        <v>26.99</v>
      </c>
      <c r="I51" s="1">
        <v>9127</v>
      </c>
    </row>
    <row r="52" spans="1:9" s="3" customFormat="1" x14ac:dyDescent="0.25">
      <c r="A52" s="1" t="s">
        <v>182</v>
      </c>
      <c r="B52" s="1" t="s">
        <v>184</v>
      </c>
      <c r="C52" s="1">
        <v>750</v>
      </c>
      <c r="D52" s="1">
        <v>12</v>
      </c>
      <c r="E52" s="1">
        <v>2019</v>
      </c>
      <c r="F52" s="1">
        <v>216</v>
      </c>
      <c r="G52" s="2">
        <f t="shared" si="12"/>
        <v>19</v>
      </c>
      <c r="H52" s="1">
        <f t="shared" si="11"/>
        <v>26.99</v>
      </c>
      <c r="I52" s="1">
        <v>9126</v>
      </c>
    </row>
    <row r="53" spans="1:9" s="3" customFormat="1" x14ac:dyDescent="0.25">
      <c r="A53" s="1" t="s">
        <v>182</v>
      </c>
      <c r="B53" s="5" t="s">
        <v>187</v>
      </c>
      <c r="C53" s="1">
        <v>750</v>
      </c>
      <c r="D53" s="1">
        <v>12</v>
      </c>
      <c r="E53" s="1">
        <v>2017</v>
      </c>
      <c r="F53" s="1">
        <v>248</v>
      </c>
      <c r="G53" s="2">
        <f t="shared" ref="G53:G55" si="13">SUM(F53/12)+1</f>
        <v>21.666666666666668</v>
      </c>
      <c r="H53" s="1">
        <f t="shared" ref="H53:H57" si="14">SUM(F53/8)-0.01</f>
        <v>30.99</v>
      </c>
      <c r="I53" s="1">
        <v>9124</v>
      </c>
    </row>
    <row r="54" spans="1:9" s="3" customFormat="1" x14ac:dyDescent="0.25">
      <c r="A54" s="1" t="s">
        <v>182</v>
      </c>
      <c r="B54" s="1" t="s">
        <v>185</v>
      </c>
      <c r="C54" s="1">
        <v>750</v>
      </c>
      <c r="D54" s="1">
        <v>12</v>
      </c>
      <c r="E54" s="1">
        <v>2017</v>
      </c>
      <c r="F54" s="1">
        <v>184</v>
      </c>
      <c r="G54" s="2">
        <f t="shared" si="13"/>
        <v>16.333333333333336</v>
      </c>
      <c r="H54" s="1">
        <f t="shared" si="14"/>
        <v>22.99</v>
      </c>
      <c r="I54" s="1">
        <v>9125</v>
      </c>
    </row>
    <row r="55" spans="1:9" s="3" customFormat="1" x14ac:dyDescent="0.25">
      <c r="A55" s="1" t="s">
        <v>182</v>
      </c>
      <c r="B55" s="1" t="s">
        <v>186</v>
      </c>
      <c r="C55" s="1">
        <v>750</v>
      </c>
      <c r="D55" s="1">
        <v>12</v>
      </c>
      <c r="E55" s="1">
        <v>2017</v>
      </c>
      <c r="F55" s="1">
        <v>248</v>
      </c>
      <c r="G55" s="2">
        <f t="shared" si="13"/>
        <v>21.666666666666668</v>
      </c>
      <c r="H55" s="1">
        <f t="shared" si="14"/>
        <v>30.99</v>
      </c>
      <c r="I55" s="1">
        <v>9123</v>
      </c>
    </row>
    <row r="56" spans="1:9" s="3" customFormat="1" x14ac:dyDescent="0.25">
      <c r="A56" s="1" t="s">
        <v>230</v>
      </c>
      <c r="B56" s="1" t="s">
        <v>231</v>
      </c>
      <c r="C56" s="1">
        <v>750</v>
      </c>
      <c r="D56" s="1">
        <v>12</v>
      </c>
      <c r="E56" s="1">
        <v>2015</v>
      </c>
      <c r="F56" s="1">
        <v>256</v>
      </c>
      <c r="G56" s="2">
        <f>SUM(F56/12)+1</f>
        <v>22.333333333333332</v>
      </c>
      <c r="H56" s="1">
        <f t="shared" si="14"/>
        <v>31.99</v>
      </c>
      <c r="I56" s="1">
        <v>8823</v>
      </c>
    </row>
    <row r="57" spans="1:9" s="3" customFormat="1" x14ac:dyDescent="0.25">
      <c r="A57" s="1" t="s">
        <v>230</v>
      </c>
      <c r="B57" s="1" t="s">
        <v>231</v>
      </c>
      <c r="C57" s="1">
        <v>750</v>
      </c>
      <c r="D57" s="1">
        <v>12</v>
      </c>
      <c r="E57" s="1">
        <v>2018</v>
      </c>
      <c r="F57" s="1">
        <v>264</v>
      </c>
      <c r="G57" s="2">
        <f>SUM(F57/12)+1</f>
        <v>23</v>
      </c>
      <c r="H57" s="1">
        <f t="shared" si="14"/>
        <v>32.99</v>
      </c>
      <c r="I57" s="1">
        <v>8824</v>
      </c>
    </row>
    <row r="58" spans="1:9" s="3" customFormat="1" x14ac:dyDescent="0.25">
      <c r="A58" s="1" t="s">
        <v>10</v>
      </c>
      <c r="B58" s="1" t="s">
        <v>66</v>
      </c>
      <c r="C58" s="1">
        <v>750</v>
      </c>
      <c r="D58" s="1">
        <v>12</v>
      </c>
      <c r="E58" s="1">
        <v>2017</v>
      </c>
      <c r="F58" s="1">
        <v>208</v>
      </c>
      <c r="G58" s="2">
        <f t="shared" si="12"/>
        <v>18.333333333333332</v>
      </c>
      <c r="H58" s="1">
        <f t="shared" si="10"/>
        <v>25.99</v>
      </c>
      <c r="I58" s="1">
        <v>75106</v>
      </c>
    </row>
    <row r="59" spans="1:9" s="3" customFormat="1" x14ac:dyDescent="0.25">
      <c r="A59" s="1" t="s">
        <v>10</v>
      </c>
      <c r="B59" s="1" t="s">
        <v>66</v>
      </c>
      <c r="C59" s="1">
        <v>750</v>
      </c>
      <c r="D59" s="1">
        <v>12</v>
      </c>
      <c r="E59" s="1">
        <v>2019</v>
      </c>
      <c r="F59" s="1">
        <v>208</v>
      </c>
      <c r="G59" s="2">
        <f t="shared" si="12"/>
        <v>18.333333333333332</v>
      </c>
      <c r="H59" s="1">
        <f>SUM(F59/8)-0.01</f>
        <v>25.99</v>
      </c>
      <c r="I59" s="1">
        <v>75137</v>
      </c>
    </row>
    <row r="60" spans="1:9" s="3" customFormat="1" x14ac:dyDescent="0.25">
      <c r="A60" s="1" t="s">
        <v>10</v>
      </c>
      <c r="B60" s="1" t="s">
        <v>5</v>
      </c>
      <c r="C60" s="1">
        <v>750</v>
      </c>
      <c r="D60" s="1">
        <v>12</v>
      </c>
      <c r="E60" s="1">
        <v>2018</v>
      </c>
      <c r="F60" s="1">
        <v>232</v>
      </c>
      <c r="G60" s="2">
        <f t="shared" si="12"/>
        <v>20.333333333333332</v>
      </c>
      <c r="H60" s="1">
        <f t="shared" si="10"/>
        <v>28.99</v>
      </c>
      <c r="I60" s="1">
        <v>75138</v>
      </c>
    </row>
    <row r="61" spans="1:9" s="3" customFormat="1" x14ac:dyDescent="0.25">
      <c r="A61" s="1" t="s">
        <v>103</v>
      </c>
      <c r="B61" s="1" t="s">
        <v>63</v>
      </c>
      <c r="C61" s="1">
        <v>750</v>
      </c>
      <c r="D61" s="1">
        <v>12</v>
      </c>
      <c r="E61" s="1">
        <v>2014</v>
      </c>
      <c r="F61" s="1">
        <v>480</v>
      </c>
      <c r="G61" s="2">
        <f t="shared" si="12"/>
        <v>41</v>
      </c>
      <c r="H61" s="1">
        <f>SUM(F61/8)-0.01</f>
        <v>59.99</v>
      </c>
      <c r="I61" s="1">
        <v>75108</v>
      </c>
    </row>
    <row r="62" spans="1:9" s="3" customFormat="1" x14ac:dyDescent="0.25">
      <c r="A62" s="1" t="s">
        <v>103</v>
      </c>
      <c r="B62" s="1" t="s">
        <v>105</v>
      </c>
      <c r="C62" s="1">
        <v>750</v>
      </c>
      <c r="D62" s="1">
        <v>12</v>
      </c>
      <c r="E62" s="1">
        <v>2014</v>
      </c>
      <c r="F62" s="1">
        <v>500</v>
      </c>
      <c r="G62" s="2">
        <f t="shared" si="12"/>
        <v>42.666666666666664</v>
      </c>
      <c r="H62" s="1">
        <f>SUM(F62/8)-0.01</f>
        <v>62.49</v>
      </c>
      <c r="I62" s="1">
        <v>75109</v>
      </c>
    </row>
    <row r="63" spans="1:9" s="3" customFormat="1" x14ac:dyDescent="0.25">
      <c r="A63" s="1" t="s">
        <v>103</v>
      </c>
      <c r="B63" s="1" t="s">
        <v>104</v>
      </c>
      <c r="C63" s="1">
        <v>1.5</v>
      </c>
      <c r="D63" s="1">
        <v>6</v>
      </c>
      <c r="E63" s="1">
        <v>2014</v>
      </c>
      <c r="F63" s="1">
        <v>400</v>
      </c>
      <c r="G63" s="2">
        <f>SUM(F63/6)+1</f>
        <v>67.666666666666671</v>
      </c>
      <c r="H63" s="1">
        <f>SUM(F63/4)-0.01</f>
        <v>99.99</v>
      </c>
      <c r="I63" s="1">
        <v>75111</v>
      </c>
    </row>
    <row r="64" spans="1:9" s="3" customFormat="1" x14ac:dyDescent="0.25">
      <c r="A64" s="1" t="s">
        <v>103</v>
      </c>
      <c r="B64" s="1" t="s">
        <v>63</v>
      </c>
      <c r="C64" s="1">
        <v>1.5</v>
      </c>
      <c r="D64" s="1">
        <v>6</v>
      </c>
      <c r="E64" s="1">
        <v>2014</v>
      </c>
      <c r="F64" s="1">
        <v>512</v>
      </c>
      <c r="G64" s="2">
        <f>SUM(F64/6)+1</f>
        <v>86.333333333333329</v>
      </c>
      <c r="H64" s="1">
        <f>SUM(F64/4)-0.01</f>
        <v>127.99</v>
      </c>
      <c r="I64" s="1">
        <v>75113</v>
      </c>
    </row>
    <row r="65" spans="1:9" s="3" customFormat="1" x14ac:dyDescent="0.25">
      <c r="A65" s="1" t="s">
        <v>103</v>
      </c>
      <c r="B65" s="1" t="s">
        <v>105</v>
      </c>
      <c r="C65" s="1">
        <v>1.5</v>
      </c>
      <c r="D65" s="1">
        <v>6</v>
      </c>
      <c r="E65" s="1">
        <v>2014</v>
      </c>
      <c r="F65" s="1">
        <v>600</v>
      </c>
      <c r="G65" s="2">
        <f>SUM(F65/6)+1</f>
        <v>101</v>
      </c>
      <c r="H65" s="1">
        <f>SUM(F65/4)-0.01</f>
        <v>149.99</v>
      </c>
      <c r="I65" s="1">
        <v>75112</v>
      </c>
    </row>
    <row r="66" spans="1:9" s="3" customFormat="1" x14ac:dyDescent="0.25">
      <c r="A66" s="1" t="s">
        <v>103</v>
      </c>
      <c r="B66" s="1" t="s">
        <v>104</v>
      </c>
      <c r="C66" s="1">
        <v>750</v>
      </c>
      <c r="D66" s="1">
        <v>12</v>
      </c>
      <c r="E66" s="1">
        <v>2015</v>
      </c>
      <c r="F66" s="1">
        <v>396</v>
      </c>
      <c r="G66" s="2">
        <f>SUM(F66/12)+1</f>
        <v>34</v>
      </c>
      <c r="H66" s="1">
        <f>SUM(F66/8)-0.01</f>
        <v>49.49</v>
      </c>
      <c r="I66" s="1">
        <v>75114</v>
      </c>
    </row>
    <row r="67" spans="1:9" s="3" customFormat="1" x14ac:dyDescent="0.25">
      <c r="A67" s="1" t="s">
        <v>103</v>
      </c>
      <c r="B67" s="1" t="s">
        <v>63</v>
      </c>
      <c r="C67" s="1">
        <v>1.5</v>
      </c>
      <c r="D67" s="1">
        <v>6</v>
      </c>
      <c r="E67" s="1">
        <v>2015</v>
      </c>
      <c r="F67" s="1">
        <v>600</v>
      </c>
      <c r="G67" s="2">
        <f>SUM(F67/6)+1</f>
        <v>101</v>
      </c>
      <c r="H67" s="1">
        <f>SUM(F67/4)-0.01</f>
        <v>149.99</v>
      </c>
      <c r="I67" s="1">
        <v>75121</v>
      </c>
    </row>
    <row r="68" spans="1:9" s="3" customFormat="1" x14ac:dyDescent="0.25">
      <c r="A68" s="1" t="s">
        <v>103</v>
      </c>
      <c r="B68" s="1" t="s">
        <v>63</v>
      </c>
      <c r="C68" s="1">
        <v>3</v>
      </c>
      <c r="D68" s="1">
        <v>1</v>
      </c>
      <c r="E68" s="1">
        <v>2015</v>
      </c>
      <c r="F68" s="1">
        <v>224</v>
      </c>
      <c r="G68" s="2">
        <v>180</v>
      </c>
      <c r="H68" s="1">
        <v>276</v>
      </c>
      <c r="I68" s="1">
        <v>75122</v>
      </c>
    </row>
    <row r="69" spans="1:9" s="3" customFormat="1" x14ac:dyDescent="0.25">
      <c r="A69" s="1" t="s">
        <v>103</v>
      </c>
      <c r="B69" s="1" t="s">
        <v>137</v>
      </c>
      <c r="C69" s="1">
        <v>750</v>
      </c>
      <c r="D69" s="1">
        <v>12</v>
      </c>
      <c r="E69" s="1">
        <v>2015</v>
      </c>
      <c r="F69" s="1">
        <v>500</v>
      </c>
      <c r="G69" s="2">
        <f>SUM(F69/12)+1</f>
        <v>42.666666666666664</v>
      </c>
      <c r="H69" s="1">
        <f>SUM(F69/8)-0.01</f>
        <v>62.49</v>
      </c>
      <c r="I69" s="1">
        <v>75117</v>
      </c>
    </row>
    <row r="70" spans="1:9" s="3" customFormat="1" x14ac:dyDescent="0.25">
      <c r="A70" s="1" t="s">
        <v>103</v>
      </c>
      <c r="B70" s="1" t="s">
        <v>105</v>
      </c>
      <c r="C70" s="1">
        <v>1.5</v>
      </c>
      <c r="D70" s="1">
        <v>6</v>
      </c>
      <c r="E70" s="1">
        <v>2015</v>
      </c>
      <c r="F70" s="1">
        <v>626</v>
      </c>
      <c r="G70" s="2">
        <f>SUM(F70/6)+1</f>
        <v>105.33333333333333</v>
      </c>
      <c r="H70" s="1">
        <f>SUM(F70/4)-0.01</f>
        <v>156.49</v>
      </c>
      <c r="I70" s="1">
        <v>75123</v>
      </c>
    </row>
    <row r="71" spans="1:9" s="3" customFormat="1" x14ac:dyDescent="0.25">
      <c r="A71" s="1" t="s">
        <v>103</v>
      </c>
      <c r="B71" s="1" t="s">
        <v>105</v>
      </c>
      <c r="C71" s="1">
        <v>3</v>
      </c>
      <c r="D71" s="1">
        <v>1</v>
      </c>
      <c r="E71" s="1">
        <v>2015</v>
      </c>
      <c r="F71" s="1">
        <v>246</v>
      </c>
      <c r="G71" s="2">
        <v>196</v>
      </c>
      <c r="H71" s="1">
        <v>300</v>
      </c>
      <c r="I71" s="1">
        <v>75124</v>
      </c>
    </row>
    <row r="72" spans="1:9" s="3" customFormat="1" x14ac:dyDescent="0.25">
      <c r="A72" s="1" t="s">
        <v>103</v>
      </c>
      <c r="B72" s="1" t="s">
        <v>104</v>
      </c>
      <c r="C72" s="1">
        <v>750</v>
      </c>
      <c r="D72" s="1">
        <v>12</v>
      </c>
      <c r="E72" s="1">
        <v>2016</v>
      </c>
      <c r="F72" s="1">
        <v>392</v>
      </c>
      <c r="G72" s="2">
        <f>SUM(F72/12)+1</f>
        <v>33.666666666666664</v>
      </c>
      <c r="H72" s="1">
        <f>SUM(F72/8)-0.01</f>
        <v>48.99</v>
      </c>
      <c r="I72" s="1">
        <v>75126</v>
      </c>
    </row>
    <row r="73" spans="1:9" s="3" customFormat="1" x14ac:dyDescent="0.25">
      <c r="A73" s="1" t="s">
        <v>103</v>
      </c>
      <c r="B73" s="1" t="s">
        <v>63</v>
      </c>
      <c r="C73" s="1">
        <v>750</v>
      </c>
      <c r="D73" s="1">
        <v>12</v>
      </c>
      <c r="E73" s="1">
        <v>2016</v>
      </c>
      <c r="F73" s="1">
        <v>512</v>
      </c>
      <c r="G73" s="2">
        <f>SUM(F73/12)+1</f>
        <v>43.666666666666664</v>
      </c>
      <c r="H73" s="1">
        <f>SUM(F73/8)-0.01</f>
        <v>63.99</v>
      </c>
      <c r="I73" s="1">
        <v>75128</v>
      </c>
    </row>
    <row r="74" spans="1:9" s="3" customFormat="1" x14ac:dyDescent="0.25">
      <c r="A74" s="1" t="s">
        <v>103</v>
      </c>
      <c r="B74" s="1" t="s">
        <v>137</v>
      </c>
      <c r="C74" s="1">
        <v>750</v>
      </c>
      <c r="D74" s="1">
        <v>12</v>
      </c>
      <c r="E74" s="1">
        <v>2016</v>
      </c>
      <c r="F74" s="1">
        <v>512</v>
      </c>
      <c r="G74" s="2">
        <f>SUM(F74/12)+1</f>
        <v>43.666666666666664</v>
      </c>
      <c r="H74" s="1">
        <f>SUM(F74/8)-0.01</f>
        <v>63.99</v>
      </c>
      <c r="I74" s="1">
        <v>75129</v>
      </c>
    </row>
    <row r="75" spans="1:9" s="3" customFormat="1" x14ac:dyDescent="0.25">
      <c r="A75" s="1" t="s">
        <v>103</v>
      </c>
      <c r="B75" s="1" t="s">
        <v>104</v>
      </c>
      <c r="C75" s="1">
        <v>375</v>
      </c>
      <c r="D75" s="1">
        <v>12</v>
      </c>
      <c r="E75" s="1">
        <v>2016</v>
      </c>
      <c r="F75" s="1">
        <v>228</v>
      </c>
      <c r="G75" s="2">
        <f>SUM(F75/12)+1</f>
        <v>20</v>
      </c>
      <c r="H75" s="1">
        <f>SUM(F75/8)-0.01</f>
        <v>28.49</v>
      </c>
      <c r="I75" s="1">
        <v>75130</v>
      </c>
    </row>
    <row r="76" spans="1:9" s="3" customFormat="1" x14ac:dyDescent="0.25">
      <c r="A76" s="1" t="s">
        <v>103</v>
      </c>
      <c r="B76" s="1" t="s">
        <v>104</v>
      </c>
      <c r="C76" s="1">
        <v>1.5</v>
      </c>
      <c r="D76" s="1">
        <v>6</v>
      </c>
      <c r="E76" s="1">
        <v>2016</v>
      </c>
      <c r="F76" s="1">
        <v>392</v>
      </c>
      <c r="G76" s="2">
        <f>SUM(F76/6)+1</f>
        <v>66.333333333333329</v>
      </c>
      <c r="H76" s="1">
        <f>SUM(F76/4)-0.01</f>
        <v>97.99</v>
      </c>
      <c r="I76" s="1">
        <v>75131</v>
      </c>
    </row>
    <row r="77" spans="1:9" s="3" customFormat="1" x14ac:dyDescent="0.25">
      <c r="A77" s="1" t="s">
        <v>103</v>
      </c>
      <c r="B77" s="1" t="s">
        <v>104</v>
      </c>
      <c r="C77" s="1">
        <v>3</v>
      </c>
      <c r="D77" s="1">
        <v>1</v>
      </c>
      <c r="E77" s="1">
        <v>2016</v>
      </c>
      <c r="F77" s="1">
        <v>156</v>
      </c>
      <c r="G77" s="2">
        <v>156</v>
      </c>
      <c r="H77" s="1">
        <v>240</v>
      </c>
      <c r="I77" s="1">
        <v>75132</v>
      </c>
    </row>
    <row r="78" spans="1:9" s="3" customFormat="1" x14ac:dyDescent="0.25">
      <c r="A78" s="1" t="s">
        <v>103</v>
      </c>
      <c r="B78" s="1" t="s">
        <v>63</v>
      </c>
      <c r="C78" s="1">
        <v>1.5</v>
      </c>
      <c r="D78" s="1">
        <v>6</v>
      </c>
      <c r="E78" s="1">
        <v>2016</v>
      </c>
      <c r="F78" s="1">
        <v>508</v>
      </c>
      <c r="G78" s="2">
        <f>SUM(F78/6)+1</f>
        <v>85.666666666666671</v>
      </c>
      <c r="H78" s="1">
        <f>SUM(F78/4)-0.01</f>
        <v>126.99</v>
      </c>
      <c r="I78" s="1">
        <v>75133</v>
      </c>
    </row>
    <row r="79" spans="1:9" s="3" customFormat="1" x14ac:dyDescent="0.25">
      <c r="A79" s="1" t="s">
        <v>103</v>
      </c>
      <c r="B79" s="1" t="s">
        <v>63</v>
      </c>
      <c r="C79" s="1">
        <v>3</v>
      </c>
      <c r="D79" s="1">
        <v>1</v>
      </c>
      <c r="E79" s="1">
        <v>2016</v>
      </c>
      <c r="F79" s="1">
        <v>192</v>
      </c>
      <c r="G79" s="2">
        <v>192</v>
      </c>
      <c r="H79" s="1">
        <v>288</v>
      </c>
      <c r="I79" s="1">
        <v>75134</v>
      </c>
    </row>
    <row r="80" spans="1:9" s="3" customFormat="1" x14ac:dyDescent="0.25">
      <c r="A80" s="1" t="s">
        <v>103</v>
      </c>
      <c r="B80" s="1" t="s">
        <v>105</v>
      </c>
      <c r="C80" s="1">
        <v>1.5</v>
      </c>
      <c r="D80" s="1">
        <v>6</v>
      </c>
      <c r="E80" s="1">
        <v>2016</v>
      </c>
      <c r="F80" s="1">
        <v>524</v>
      </c>
      <c r="G80" s="2">
        <f>SUM(F80/6)+1</f>
        <v>88.333333333333329</v>
      </c>
      <c r="H80" s="1">
        <f>SUM(F80/4)-0.01</f>
        <v>130.99</v>
      </c>
      <c r="I80" s="1">
        <v>75135</v>
      </c>
    </row>
    <row r="81" spans="1:9" s="3" customFormat="1" x14ac:dyDescent="0.25">
      <c r="A81" s="1" t="s">
        <v>103</v>
      </c>
      <c r="B81" s="1" t="s">
        <v>105</v>
      </c>
      <c r="C81" s="1">
        <v>3</v>
      </c>
      <c r="D81" s="1">
        <v>1</v>
      </c>
      <c r="E81" s="1">
        <v>2016</v>
      </c>
      <c r="F81" s="1">
        <v>208</v>
      </c>
      <c r="G81" s="2">
        <v>208</v>
      </c>
      <c r="H81" s="1">
        <v>312</v>
      </c>
      <c r="I81" s="1">
        <v>75136</v>
      </c>
    </row>
    <row r="82" spans="1:9" s="3" customFormat="1" x14ac:dyDescent="0.25">
      <c r="A82" s="1" t="s">
        <v>103</v>
      </c>
      <c r="B82" s="1" t="s">
        <v>104</v>
      </c>
      <c r="C82" s="1">
        <v>750</v>
      </c>
      <c r="D82" s="1">
        <v>12</v>
      </c>
      <c r="E82" s="1">
        <v>2017</v>
      </c>
      <c r="F82" s="1">
        <v>352</v>
      </c>
      <c r="G82" s="2">
        <f>SUM(F82/12)+1</f>
        <v>30.333333333333332</v>
      </c>
      <c r="H82" s="1">
        <f>SUM(F82/8)-0.01</f>
        <v>43.99</v>
      </c>
      <c r="I82" s="1">
        <v>75139</v>
      </c>
    </row>
    <row r="83" spans="1:9" s="3" customFormat="1" x14ac:dyDescent="0.25">
      <c r="A83" s="1" t="s">
        <v>103</v>
      </c>
      <c r="B83" s="1" t="s">
        <v>63</v>
      </c>
      <c r="C83" s="1">
        <v>750</v>
      </c>
      <c r="D83" s="1">
        <v>12</v>
      </c>
      <c r="E83" s="1">
        <v>2017</v>
      </c>
      <c r="F83" s="1">
        <v>476</v>
      </c>
      <c r="G83" s="2">
        <f>SUM(F83/12)+1</f>
        <v>40.666666666666664</v>
      </c>
      <c r="H83" s="1">
        <f>SUM(F83/8)-0.01</f>
        <v>59.49</v>
      </c>
      <c r="I83" s="1">
        <v>75140</v>
      </c>
    </row>
    <row r="84" spans="1:9" s="3" customFormat="1" x14ac:dyDescent="0.25">
      <c r="A84" s="1" t="s">
        <v>103</v>
      </c>
      <c r="B84" s="1" t="s">
        <v>105</v>
      </c>
      <c r="C84" s="1">
        <v>750</v>
      </c>
      <c r="D84" s="1">
        <v>12</v>
      </c>
      <c r="E84" s="1">
        <v>2017</v>
      </c>
      <c r="F84" s="1">
        <v>496</v>
      </c>
      <c r="G84" s="2">
        <f>SUM(F84/12)+1</f>
        <v>42.333333333333336</v>
      </c>
      <c r="H84" s="1">
        <f>SUM(F84/8)-0.01</f>
        <v>61.99</v>
      </c>
      <c r="I84" s="1">
        <v>75141</v>
      </c>
    </row>
    <row r="85" spans="1:9" s="3" customFormat="1" x14ac:dyDescent="0.25">
      <c r="A85" s="1" t="s">
        <v>103</v>
      </c>
      <c r="B85" s="1" t="s">
        <v>104</v>
      </c>
      <c r="C85" s="1">
        <v>375</v>
      </c>
      <c r="D85" s="1">
        <v>12</v>
      </c>
      <c r="E85" s="1">
        <v>2017</v>
      </c>
      <c r="F85" s="1">
        <v>228</v>
      </c>
      <c r="G85" s="2">
        <f>SUM(F85/12)+1</f>
        <v>20</v>
      </c>
      <c r="H85" s="1">
        <f>SUM(F85/8)-0.01</f>
        <v>28.49</v>
      </c>
      <c r="I85" s="1">
        <v>75142</v>
      </c>
    </row>
    <row r="86" spans="1:9" s="3" customFormat="1" x14ac:dyDescent="0.25">
      <c r="A86" s="1" t="s">
        <v>103</v>
      </c>
      <c r="B86" s="1" t="s">
        <v>104</v>
      </c>
      <c r="C86" s="1">
        <v>1.5</v>
      </c>
      <c r="D86" s="1">
        <v>6</v>
      </c>
      <c r="E86" s="1">
        <v>2017</v>
      </c>
      <c r="F86" s="1">
        <v>440</v>
      </c>
      <c r="G86" s="2">
        <f>SUM(F86/6)+1</f>
        <v>74.333333333333329</v>
      </c>
      <c r="H86" s="1">
        <f>SUM(F86/4)-0.01</f>
        <v>109.99</v>
      </c>
      <c r="I86" s="1">
        <v>75143</v>
      </c>
    </row>
    <row r="87" spans="1:9" s="3" customFormat="1" x14ac:dyDescent="0.25">
      <c r="A87" s="1" t="s">
        <v>103</v>
      </c>
      <c r="B87" s="1" t="s">
        <v>104</v>
      </c>
      <c r="C87" s="1">
        <v>3</v>
      </c>
      <c r="D87" s="1">
        <v>1</v>
      </c>
      <c r="E87" s="1">
        <v>2017</v>
      </c>
      <c r="F87" s="1">
        <v>188</v>
      </c>
      <c r="G87" s="2">
        <v>188</v>
      </c>
      <c r="H87" s="1">
        <v>288</v>
      </c>
      <c r="I87" s="1">
        <v>75144</v>
      </c>
    </row>
    <row r="88" spans="1:9" s="3" customFormat="1" x14ac:dyDescent="0.25">
      <c r="A88" s="1" t="s">
        <v>103</v>
      </c>
      <c r="B88" s="1" t="s">
        <v>63</v>
      </c>
      <c r="C88" s="1">
        <v>1.5</v>
      </c>
      <c r="D88" s="1">
        <v>6</v>
      </c>
      <c r="E88" s="1">
        <v>2017</v>
      </c>
      <c r="F88" s="1">
        <v>552</v>
      </c>
      <c r="G88" s="2">
        <f>SUM(F88/6)+1</f>
        <v>93</v>
      </c>
      <c r="H88" s="1">
        <f>SUM(F88/4)-0.01</f>
        <v>137.99</v>
      </c>
      <c r="I88" s="1">
        <v>75145</v>
      </c>
    </row>
    <row r="89" spans="1:9" s="3" customFormat="1" x14ac:dyDescent="0.25">
      <c r="A89" s="1" t="s">
        <v>103</v>
      </c>
      <c r="B89" s="1" t="s">
        <v>63</v>
      </c>
      <c r="C89" s="1">
        <v>3</v>
      </c>
      <c r="D89" s="1">
        <v>1</v>
      </c>
      <c r="E89" s="1">
        <v>2017</v>
      </c>
      <c r="F89" s="1">
        <v>200</v>
      </c>
      <c r="G89" s="2">
        <v>200</v>
      </c>
      <c r="H89" s="1">
        <v>320</v>
      </c>
      <c r="I89" s="1">
        <v>75146</v>
      </c>
    </row>
    <row r="90" spans="1:9" s="3" customFormat="1" x14ac:dyDescent="0.25">
      <c r="A90" s="1" t="s">
        <v>103</v>
      </c>
      <c r="B90" s="1" t="s">
        <v>105</v>
      </c>
      <c r="C90" s="1">
        <v>1.5</v>
      </c>
      <c r="D90" s="1">
        <v>6</v>
      </c>
      <c r="E90" s="1">
        <v>2017</v>
      </c>
      <c r="F90" s="1">
        <v>592</v>
      </c>
      <c r="G90" s="2">
        <f>SUM(F90/6)+1</f>
        <v>99.666666666666671</v>
      </c>
      <c r="H90" s="1">
        <f>SUM(F90/4)-0.01</f>
        <v>147.99</v>
      </c>
      <c r="I90" s="1">
        <v>75147</v>
      </c>
    </row>
    <row r="91" spans="1:9" s="3" customFormat="1" x14ac:dyDescent="0.25">
      <c r="A91" s="1" t="s">
        <v>103</v>
      </c>
      <c r="B91" s="1" t="s">
        <v>105</v>
      </c>
      <c r="C91" s="1">
        <v>3</v>
      </c>
      <c r="D91" s="1">
        <v>1</v>
      </c>
      <c r="E91" s="1">
        <v>2017</v>
      </c>
      <c r="F91" s="1">
        <v>224</v>
      </c>
      <c r="G91" s="2">
        <v>224</v>
      </c>
      <c r="H91" s="1">
        <v>312</v>
      </c>
      <c r="I91" s="1">
        <v>75148</v>
      </c>
    </row>
    <row r="92" spans="1:9" s="3" customFormat="1" x14ac:dyDescent="0.25">
      <c r="A92" s="1" t="s">
        <v>94</v>
      </c>
      <c r="B92" s="1" t="s">
        <v>95</v>
      </c>
      <c r="C92" s="1">
        <v>750</v>
      </c>
      <c r="D92" s="1">
        <v>12</v>
      </c>
      <c r="E92" s="1">
        <v>2018</v>
      </c>
      <c r="F92" s="1">
        <v>176</v>
      </c>
      <c r="G92" s="2">
        <f>SUM(F92/12)+1</f>
        <v>15.666666666666666</v>
      </c>
      <c r="H92" s="1">
        <f>SUM(F92/8)-0.01</f>
        <v>21.99</v>
      </c>
      <c r="I92" s="1">
        <v>5213</v>
      </c>
    </row>
    <row r="93" spans="1:9" s="3" customFormat="1" x14ac:dyDescent="0.25">
      <c r="A93" s="1" t="s">
        <v>198</v>
      </c>
      <c r="B93" s="1" t="s">
        <v>216</v>
      </c>
      <c r="C93" s="1">
        <v>750</v>
      </c>
      <c r="D93" s="1">
        <v>12</v>
      </c>
      <c r="E93" s="1">
        <v>2019</v>
      </c>
      <c r="F93" s="1">
        <v>120</v>
      </c>
      <c r="G93" s="2">
        <f t="shared" ref="G93:G99" si="15">SUM(F93/12)+1</f>
        <v>11</v>
      </c>
      <c r="H93" s="1">
        <f t="shared" ref="H93:H99" si="16">SUM(F93/8)-0.01</f>
        <v>14.99</v>
      </c>
      <c r="I93" s="1">
        <v>8241</v>
      </c>
    </row>
    <row r="94" spans="1:9" s="3" customFormat="1" x14ac:dyDescent="0.25">
      <c r="A94" s="1" t="s">
        <v>198</v>
      </c>
      <c r="B94" s="1" t="s">
        <v>217</v>
      </c>
      <c r="C94" s="1">
        <v>750</v>
      </c>
      <c r="D94" s="1">
        <v>12</v>
      </c>
      <c r="E94" s="1">
        <v>2018</v>
      </c>
      <c r="F94" s="1">
        <v>136</v>
      </c>
      <c r="G94" s="2">
        <f t="shared" si="15"/>
        <v>12.333333333333334</v>
      </c>
      <c r="H94" s="1">
        <f t="shared" si="16"/>
        <v>16.989999999999998</v>
      </c>
      <c r="I94" s="1">
        <v>8240</v>
      </c>
    </row>
    <row r="95" spans="1:9" s="3" customFormat="1" x14ac:dyDescent="0.25">
      <c r="A95" s="1" t="s">
        <v>198</v>
      </c>
      <c r="B95" s="1" t="s">
        <v>217</v>
      </c>
      <c r="C95" s="1">
        <v>750</v>
      </c>
      <c r="D95" s="1">
        <v>12</v>
      </c>
      <c r="E95" s="1">
        <v>2019</v>
      </c>
      <c r="F95" s="1">
        <v>136</v>
      </c>
      <c r="G95" s="2">
        <f t="shared" si="15"/>
        <v>12.333333333333334</v>
      </c>
      <c r="H95" s="1">
        <f t="shared" si="16"/>
        <v>16.989999999999998</v>
      </c>
      <c r="I95" s="1">
        <v>8244</v>
      </c>
    </row>
    <row r="96" spans="1:9" s="3" customFormat="1" x14ac:dyDescent="0.25">
      <c r="A96" s="1" t="s">
        <v>198</v>
      </c>
      <c r="B96" s="1" t="s">
        <v>218</v>
      </c>
      <c r="C96" s="1">
        <v>750</v>
      </c>
      <c r="D96" s="1">
        <v>12</v>
      </c>
      <c r="E96" s="1">
        <v>2019</v>
      </c>
      <c r="F96" s="1">
        <v>136</v>
      </c>
      <c r="G96" s="2">
        <f t="shared" si="15"/>
        <v>12.333333333333334</v>
      </c>
      <c r="H96" s="1">
        <f t="shared" si="16"/>
        <v>16.989999999999998</v>
      </c>
      <c r="I96" s="1">
        <v>8243</v>
      </c>
    </row>
    <row r="97" spans="1:9" s="3" customFormat="1" x14ac:dyDescent="0.25">
      <c r="A97" s="1" t="s">
        <v>198</v>
      </c>
      <c r="B97" s="1" t="s">
        <v>219</v>
      </c>
      <c r="C97" s="1">
        <v>750</v>
      </c>
      <c r="D97" s="1">
        <v>12</v>
      </c>
      <c r="E97" s="1">
        <v>2019</v>
      </c>
      <c r="F97" s="1">
        <v>128</v>
      </c>
      <c r="G97" s="2">
        <f t="shared" si="15"/>
        <v>11.666666666666666</v>
      </c>
      <c r="H97" s="1">
        <f t="shared" si="16"/>
        <v>15.99</v>
      </c>
      <c r="I97" s="1">
        <v>8242</v>
      </c>
    </row>
    <row r="98" spans="1:9" s="3" customFormat="1" x14ac:dyDescent="0.25">
      <c r="A98" s="1" t="s">
        <v>198</v>
      </c>
      <c r="B98" s="1" t="s">
        <v>220</v>
      </c>
      <c r="C98" s="1">
        <v>750</v>
      </c>
      <c r="D98" s="1">
        <v>12</v>
      </c>
      <c r="E98" s="1">
        <v>2017</v>
      </c>
      <c r="F98" s="1">
        <v>120</v>
      </c>
      <c r="G98" s="2">
        <f t="shared" si="15"/>
        <v>11</v>
      </c>
      <c r="H98" s="1">
        <f t="shared" si="16"/>
        <v>14.99</v>
      </c>
      <c r="I98" s="1">
        <v>8235</v>
      </c>
    </row>
    <row r="99" spans="1:9" s="3" customFormat="1" x14ac:dyDescent="0.25">
      <c r="A99" s="1" t="s">
        <v>198</v>
      </c>
      <c r="B99" s="1" t="s">
        <v>220</v>
      </c>
      <c r="C99" s="1">
        <v>750</v>
      </c>
      <c r="D99" s="1">
        <v>12</v>
      </c>
      <c r="E99" s="1">
        <v>2018</v>
      </c>
      <c r="F99" s="1">
        <v>120</v>
      </c>
      <c r="G99" s="2">
        <f t="shared" si="15"/>
        <v>11</v>
      </c>
      <c r="H99" s="1">
        <f t="shared" si="16"/>
        <v>14.99</v>
      </c>
      <c r="I99" s="1">
        <v>8245</v>
      </c>
    </row>
    <row r="100" spans="1:9" s="3" customFormat="1" x14ac:dyDescent="0.25">
      <c r="A100" s="1" t="s">
        <v>13</v>
      </c>
      <c r="B100" s="1" t="s">
        <v>43</v>
      </c>
      <c r="C100" s="1">
        <v>750</v>
      </c>
      <c r="D100" s="1">
        <v>12</v>
      </c>
      <c r="E100" s="1">
        <v>2019</v>
      </c>
      <c r="F100" s="1">
        <v>112</v>
      </c>
      <c r="G100" s="2">
        <f>SUM(F100/12)+1</f>
        <v>10.333333333333334</v>
      </c>
      <c r="H100" s="1">
        <f>SUM(F100/8)-0.01</f>
        <v>13.99</v>
      </c>
      <c r="I100" s="1">
        <v>4726</v>
      </c>
    </row>
    <row r="101" spans="1:9" s="3" customFormat="1" x14ac:dyDescent="0.25">
      <c r="A101" s="1" t="s">
        <v>13</v>
      </c>
      <c r="B101" s="1" t="s">
        <v>52</v>
      </c>
      <c r="C101" s="1">
        <v>750</v>
      </c>
      <c r="D101" s="1">
        <v>12</v>
      </c>
      <c r="E101" s="1">
        <v>2016</v>
      </c>
      <c r="F101" s="1">
        <v>112</v>
      </c>
      <c r="G101" s="2">
        <f>SUM(F101/12)+1</f>
        <v>10.333333333333334</v>
      </c>
      <c r="H101" s="1">
        <f t="shared" ref="H101:H111" si="17">SUM(F101/8)-0.01</f>
        <v>13.99</v>
      </c>
      <c r="I101" s="1">
        <v>4724</v>
      </c>
    </row>
    <row r="102" spans="1:9" s="3" customFormat="1" x14ac:dyDescent="0.25">
      <c r="A102" s="1" t="s">
        <v>123</v>
      </c>
      <c r="B102" s="1" t="s">
        <v>127</v>
      </c>
      <c r="C102" s="1">
        <v>750</v>
      </c>
      <c r="D102" s="1">
        <v>12</v>
      </c>
      <c r="E102" s="1">
        <v>2014</v>
      </c>
      <c r="F102" s="1">
        <v>450</v>
      </c>
      <c r="G102" s="2">
        <f t="shared" ref="G102:G106" si="18">SUM(F102/12)+1</f>
        <v>38.5</v>
      </c>
      <c r="H102" s="1">
        <f t="shared" si="17"/>
        <v>56.24</v>
      </c>
      <c r="I102" s="1">
        <v>1439</v>
      </c>
    </row>
    <row r="103" spans="1:9" s="3" customFormat="1" x14ac:dyDescent="0.25">
      <c r="A103" s="1" t="s">
        <v>123</v>
      </c>
      <c r="B103" s="1" t="s">
        <v>136</v>
      </c>
      <c r="C103" s="1">
        <v>750</v>
      </c>
      <c r="D103" s="1">
        <v>12</v>
      </c>
      <c r="E103" s="1">
        <v>2017</v>
      </c>
      <c r="F103" s="1">
        <v>300</v>
      </c>
      <c r="G103" s="2">
        <f t="shared" si="18"/>
        <v>26</v>
      </c>
      <c r="H103" s="1">
        <f t="shared" si="17"/>
        <v>37.49</v>
      </c>
      <c r="I103" s="1">
        <v>1456</v>
      </c>
    </row>
    <row r="104" spans="1:9" s="3" customFormat="1" x14ac:dyDescent="0.25">
      <c r="A104" s="1" t="s">
        <v>123</v>
      </c>
      <c r="B104" s="1" t="s">
        <v>136</v>
      </c>
      <c r="C104" s="1">
        <v>750</v>
      </c>
      <c r="D104" s="1">
        <v>12</v>
      </c>
      <c r="E104" s="1">
        <v>2018</v>
      </c>
      <c r="F104" s="1">
        <v>300</v>
      </c>
      <c r="G104" s="2">
        <f>SUM(F104/12)+1</f>
        <v>26</v>
      </c>
      <c r="H104" s="1">
        <f t="shared" si="17"/>
        <v>37.49</v>
      </c>
      <c r="I104" s="1">
        <v>1469</v>
      </c>
    </row>
    <row r="105" spans="1:9" s="3" customFormat="1" x14ac:dyDescent="0.25">
      <c r="A105" s="1" t="s">
        <v>123</v>
      </c>
      <c r="B105" s="1" t="s">
        <v>126</v>
      </c>
      <c r="C105" s="1">
        <v>750</v>
      </c>
      <c r="D105" s="1">
        <v>12</v>
      </c>
      <c r="E105" s="1">
        <v>2017</v>
      </c>
      <c r="F105" s="1">
        <v>432</v>
      </c>
      <c r="G105" s="2">
        <f>SUM(F105/12)+1</f>
        <v>37</v>
      </c>
      <c r="H105" s="1">
        <f t="shared" si="17"/>
        <v>53.99</v>
      </c>
      <c r="I105" s="1" t="s">
        <v>240</v>
      </c>
    </row>
    <row r="106" spans="1:9" s="3" customFormat="1" x14ac:dyDescent="0.25">
      <c r="A106" s="1" t="s">
        <v>212</v>
      </c>
      <c r="B106" s="1" t="s">
        <v>131</v>
      </c>
      <c r="C106" s="1">
        <v>750</v>
      </c>
      <c r="D106" s="1">
        <v>12</v>
      </c>
      <c r="E106" s="1">
        <v>2016</v>
      </c>
      <c r="F106" s="1">
        <v>252</v>
      </c>
      <c r="G106" s="2">
        <f t="shared" si="18"/>
        <v>22</v>
      </c>
      <c r="H106" s="1">
        <f t="shared" si="17"/>
        <v>31.49</v>
      </c>
      <c r="I106" s="1" t="s">
        <v>213</v>
      </c>
    </row>
    <row r="107" spans="1:9" s="3" customFormat="1" x14ac:dyDescent="0.25">
      <c r="A107" s="1" t="s">
        <v>107</v>
      </c>
      <c r="B107" s="1" t="s">
        <v>108</v>
      </c>
      <c r="C107" s="1">
        <v>750</v>
      </c>
      <c r="D107" s="1">
        <v>12</v>
      </c>
      <c r="E107" s="1">
        <v>2019</v>
      </c>
      <c r="F107" s="1">
        <v>112</v>
      </c>
      <c r="G107" s="2">
        <f>SUM(F107/12)+1</f>
        <v>10.333333333333334</v>
      </c>
      <c r="H107" s="1">
        <f t="shared" si="17"/>
        <v>13.99</v>
      </c>
      <c r="I107" s="6" t="s">
        <v>205</v>
      </c>
    </row>
    <row r="108" spans="1:9" s="3" customFormat="1" x14ac:dyDescent="0.25">
      <c r="A108" s="1" t="s">
        <v>206</v>
      </c>
      <c r="B108" s="1" t="s">
        <v>207</v>
      </c>
      <c r="C108" s="1">
        <v>750</v>
      </c>
      <c r="D108" s="1">
        <v>12</v>
      </c>
      <c r="E108" s="1">
        <v>2018</v>
      </c>
      <c r="F108" s="1">
        <v>252</v>
      </c>
      <c r="G108" s="2">
        <f>SUM(F108/12)+1</f>
        <v>22</v>
      </c>
      <c r="H108" s="1">
        <f t="shared" si="17"/>
        <v>31.49</v>
      </c>
      <c r="I108" s="6" t="s">
        <v>214</v>
      </c>
    </row>
    <row r="109" spans="1:9" s="3" customFormat="1" x14ac:dyDescent="0.25">
      <c r="A109" s="1" t="s">
        <v>206</v>
      </c>
      <c r="B109" s="1" t="s">
        <v>207</v>
      </c>
      <c r="C109" s="1">
        <v>750</v>
      </c>
      <c r="D109" s="1">
        <v>12</v>
      </c>
      <c r="E109" s="1">
        <v>2019</v>
      </c>
      <c r="F109" s="1">
        <v>264</v>
      </c>
      <c r="G109" s="2">
        <f>SUM(F109/12)+1</f>
        <v>23</v>
      </c>
      <c r="H109" s="1">
        <f t="shared" si="17"/>
        <v>32.99</v>
      </c>
      <c r="I109" s="6" t="s">
        <v>215</v>
      </c>
    </row>
    <row r="110" spans="1:9" s="3" customFormat="1" x14ac:dyDescent="0.25">
      <c r="A110" s="1" t="s">
        <v>206</v>
      </c>
      <c r="B110" s="1" t="s">
        <v>208</v>
      </c>
      <c r="C110" s="1">
        <v>750</v>
      </c>
      <c r="D110" s="1">
        <v>12</v>
      </c>
      <c r="E110" s="1">
        <v>2019</v>
      </c>
      <c r="F110" s="1">
        <v>200</v>
      </c>
      <c r="G110" s="2">
        <f>SUM(F110/12)+1</f>
        <v>17.666666666666668</v>
      </c>
      <c r="H110" s="1">
        <f t="shared" si="17"/>
        <v>24.99</v>
      </c>
      <c r="I110" s="6" t="s">
        <v>211</v>
      </c>
    </row>
    <row r="111" spans="1:9" s="3" customFormat="1" x14ac:dyDescent="0.25">
      <c r="A111" s="1" t="s">
        <v>206</v>
      </c>
      <c r="B111" s="1" t="s">
        <v>209</v>
      </c>
      <c r="C111" s="1">
        <v>750</v>
      </c>
      <c r="D111" s="1">
        <v>12</v>
      </c>
      <c r="E111" s="1">
        <v>2020</v>
      </c>
      <c r="F111" s="1">
        <v>196</v>
      </c>
      <c r="G111" s="2">
        <f>SUM(F111/12)+1</f>
        <v>17.333333333333332</v>
      </c>
      <c r="H111" s="1">
        <f t="shared" si="17"/>
        <v>24.49</v>
      </c>
      <c r="I111" s="6" t="s">
        <v>210</v>
      </c>
    </row>
    <row r="112" spans="1:9" s="3" customFormat="1" x14ac:dyDescent="0.25">
      <c r="A112" s="1" t="s">
        <v>121</v>
      </c>
      <c r="B112" s="1" t="s">
        <v>122</v>
      </c>
      <c r="C112" s="1">
        <v>750</v>
      </c>
      <c r="D112" s="1">
        <v>6</v>
      </c>
      <c r="E112" s="1">
        <v>2017</v>
      </c>
      <c r="F112" s="1">
        <v>464</v>
      </c>
      <c r="G112" s="2">
        <f>SUM(F112/6)+1</f>
        <v>78.333333333333329</v>
      </c>
      <c r="H112" s="1">
        <f>SUM(F112/4)-0.01</f>
        <v>115.99</v>
      </c>
      <c r="I112" s="1">
        <v>1468</v>
      </c>
    </row>
    <row r="113" spans="1:9" s="3" customFormat="1" x14ac:dyDescent="0.25">
      <c r="A113" s="1" t="s">
        <v>115</v>
      </c>
      <c r="B113" s="1" t="s">
        <v>116</v>
      </c>
      <c r="C113" s="1">
        <v>750</v>
      </c>
      <c r="D113" s="1">
        <v>12</v>
      </c>
      <c r="E113" s="1">
        <v>2016</v>
      </c>
      <c r="F113" s="1">
        <v>440</v>
      </c>
      <c r="G113" s="2">
        <f t="shared" ref="G113:G136" si="19">SUM(F113/12)+1</f>
        <v>37.666666666666664</v>
      </c>
      <c r="H113" s="1">
        <f t="shared" ref="H113:H126" si="20">SUM(F113/8)-0.01</f>
        <v>54.99</v>
      </c>
      <c r="I113" s="1">
        <v>1441</v>
      </c>
    </row>
    <row r="114" spans="1:9" s="3" customFormat="1" x14ac:dyDescent="0.25">
      <c r="A114" s="1" t="s">
        <v>115</v>
      </c>
      <c r="B114" s="1" t="s">
        <v>117</v>
      </c>
      <c r="C114" s="1">
        <v>750</v>
      </c>
      <c r="D114" s="1">
        <v>12</v>
      </c>
      <c r="E114" s="1">
        <v>2016</v>
      </c>
      <c r="F114" s="1">
        <v>440</v>
      </c>
      <c r="G114" s="2">
        <f t="shared" si="19"/>
        <v>37.666666666666664</v>
      </c>
      <c r="H114" s="1">
        <f t="shared" si="20"/>
        <v>54.99</v>
      </c>
      <c r="I114" s="1">
        <v>1442</v>
      </c>
    </row>
    <row r="115" spans="1:9" s="3" customFormat="1" x14ac:dyDescent="0.25">
      <c r="A115" s="1" t="s">
        <v>111</v>
      </c>
      <c r="B115" s="1" t="s">
        <v>109</v>
      </c>
      <c r="C115" s="1">
        <v>750</v>
      </c>
      <c r="D115" s="1">
        <v>12</v>
      </c>
      <c r="E115" s="1">
        <v>2017</v>
      </c>
      <c r="F115" s="1">
        <v>144</v>
      </c>
      <c r="G115" s="2">
        <f t="shared" si="19"/>
        <v>13</v>
      </c>
      <c r="H115" s="1">
        <f t="shared" si="20"/>
        <v>17.989999999999998</v>
      </c>
      <c r="I115" s="1" t="s">
        <v>221</v>
      </c>
    </row>
    <row r="116" spans="1:9" s="3" customFormat="1" x14ac:dyDescent="0.25">
      <c r="A116" s="1" t="s">
        <v>222</v>
      </c>
      <c r="B116" s="1" t="s">
        <v>223</v>
      </c>
      <c r="C116" s="1">
        <v>750</v>
      </c>
      <c r="D116" s="1">
        <v>12</v>
      </c>
      <c r="E116" s="1">
        <v>2018</v>
      </c>
      <c r="F116" s="1">
        <v>136</v>
      </c>
      <c r="G116" s="2">
        <f t="shared" si="19"/>
        <v>12.333333333333334</v>
      </c>
      <c r="H116" s="1">
        <f t="shared" ref="H116:H117" si="21">SUM(F116/8)-0.01</f>
        <v>16.989999999999998</v>
      </c>
      <c r="I116" s="1" t="s">
        <v>224</v>
      </c>
    </row>
    <row r="117" spans="1:9" s="3" customFormat="1" x14ac:dyDescent="0.25">
      <c r="A117" s="1" t="s">
        <v>222</v>
      </c>
      <c r="B117" s="1" t="s">
        <v>225</v>
      </c>
      <c r="C117" s="1">
        <v>750</v>
      </c>
      <c r="D117" s="1">
        <v>12</v>
      </c>
      <c r="E117" s="1">
        <v>2018</v>
      </c>
      <c r="F117" s="1">
        <v>169</v>
      </c>
      <c r="G117" s="2">
        <f t="shared" si="19"/>
        <v>15.083333333333334</v>
      </c>
      <c r="H117" s="1">
        <f t="shared" si="21"/>
        <v>21.114999999999998</v>
      </c>
      <c r="I117" s="1" t="s">
        <v>226</v>
      </c>
    </row>
    <row r="118" spans="1:9" s="3" customFormat="1" x14ac:dyDescent="0.25">
      <c r="A118" s="1" t="s">
        <v>112</v>
      </c>
      <c r="B118" s="1" t="s">
        <v>113</v>
      </c>
      <c r="C118" s="1">
        <v>750</v>
      </c>
      <c r="D118" s="1">
        <v>12</v>
      </c>
      <c r="E118" s="1">
        <v>2016</v>
      </c>
      <c r="F118" s="1">
        <v>252</v>
      </c>
      <c r="G118" s="2">
        <f t="shared" si="19"/>
        <v>22</v>
      </c>
      <c r="H118" s="1">
        <f t="shared" si="20"/>
        <v>31.49</v>
      </c>
      <c r="I118" s="1">
        <v>1443</v>
      </c>
    </row>
    <row r="119" spans="1:9" s="3" customFormat="1" x14ac:dyDescent="0.25">
      <c r="A119" s="1" t="s">
        <v>112</v>
      </c>
      <c r="B119" s="1" t="s">
        <v>114</v>
      </c>
      <c r="C119" s="1">
        <v>750</v>
      </c>
      <c r="D119" s="1">
        <v>12</v>
      </c>
      <c r="E119" s="1">
        <v>2016</v>
      </c>
      <c r="F119" s="1">
        <v>324</v>
      </c>
      <c r="G119" s="2">
        <f t="shared" si="19"/>
        <v>28</v>
      </c>
      <c r="H119" s="1">
        <f t="shared" si="20"/>
        <v>40.49</v>
      </c>
      <c r="I119" s="1">
        <v>1444</v>
      </c>
    </row>
    <row r="120" spans="1:9" s="3" customFormat="1" x14ac:dyDescent="0.25">
      <c r="A120" s="1" t="s">
        <v>11</v>
      </c>
      <c r="B120" s="1" t="s">
        <v>6</v>
      </c>
      <c r="C120" s="1">
        <v>750</v>
      </c>
      <c r="D120" s="1">
        <v>12</v>
      </c>
      <c r="E120" s="1">
        <v>2019</v>
      </c>
      <c r="F120" s="1">
        <v>136</v>
      </c>
      <c r="G120" s="2">
        <f t="shared" si="19"/>
        <v>12.333333333333334</v>
      </c>
      <c r="H120" s="1">
        <f t="shared" si="20"/>
        <v>16.989999999999998</v>
      </c>
      <c r="I120" s="1">
        <v>70172</v>
      </c>
    </row>
    <row r="121" spans="1:9" s="3" customFormat="1" x14ac:dyDescent="0.25">
      <c r="A121" s="1" t="s">
        <v>11</v>
      </c>
      <c r="B121" s="1" t="s">
        <v>6</v>
      </c>
      <c r="C121" s="1">
        <v>750</v>
      </c>
      <c r="D121" s="1">
        <v>12</v>
      </c>
      <c r="E121" s="1">
        <v>2020</v>
      </c>
      <c r="F121" s="1">
        <v>144</v>
      </c>
      <c r="G121" s="2">
        <f t="shared" si="19"/>
        <v>13</v>
      </c>
      <c r="H121" s="1">
        <f>SUM(F121/8)-0.01</f>
        <v>17.989999999999998</v>
      </c>
      <c r="I121" s="1">
        <v>70176</v>
      </c>
    </row>
    <row r="122" spans="1:9" s="3" customFormat="1" x14ac:dyDescent="0.25">
      <c r="A122" s="1" t="s">
        <v>11</v>
      </c>
      <c r="B122" s="1" t="s">
        <v>25</v>
      </c>
      <c r="C122" s="1">
        <v>750</v>
      </c>
      <c r="D122" s="1">
        <v>12</v>
      </c>
      <c r="E122" s="1">
        <v>2020</v>
      </c>
      <c r="F122" s="1">
        <v>216</v>
      </c>
      <c r="G122" s="2">
        <f t="shared" si="19"/>
        <v>19</v>
      </c>
      <c r="H122" s="1">
        <f t="shared" si="20"/>
        <v>26.99</v>
      </c>
      <c r="I122" s="1">
        <v>70177</v>
      </c>
    </row>
    <row r="123" spans="1:9" s="3" customFormat="1" x14ac:dyDescent="0.25">
      <c r="A123" s="1" t="s">
        <v>169</v>
      </c>
      <c r="B123" s="1" t="s">
        <v>170</v>
      </c>
      <c r="C123" s="1">
        <v>750</v>
      </c>
      <c r="D123" s="1">
        <v>12</v>
      </c>
      <c r="E123" s="1">
        <v>2016</v>
      </c>
      <c r="F123" s="1">
        <v>208</v>
      </c>
      <c r="G123" s="2">
        <f t="shared" si="19"/>
        <v>18.333333333333332</v>
      </c>
      <c r="H123" s="1">
        <f t="shared" si="20"/>
        <v>25.99</v>
      </c>
      <c r="I123" s="1">
        <v>3565</v>
      </c>
    </row>
    <row r="124" spans="1:9" s="3" customFormat="1" x14ac:dyDescent="0.25">
      <c r="A124" s="1" t="s">
        <v>169</v>
      </c>
      <c r="B124" s="1" t="s">
        <v>171</v>
      </c>
      <c r="C124" s="1">
        <v>750</v>
      </c>
      <c r="D124" s="1">
        <v>12</v>
      </c>
      <c r="E124" s="1">
        <v>2014</v>
      </c>
      <c r="F124" s="1">
        <v>228</v>
      </c>
      <c r="G124" s="2">
        <f t="shared" si="19"/>
        <v>20</v>
      </c>
      <c r="H124" s="1">
        <f t="shared" si="20"/>
        <v>28.49</v>
      </c>
      <c r="I124" s="1">
        <v>3563</v>
      </c>
    </row>
    <row r="125" spans="1:9" s="3" customFormat="1" x14ac:dyDescent="0.25">
      <c r="A125" s="1" t="s">
        <v>169</v>
      </c>
      <c r="B125" s="1" t="s">
        <v>172</v>
      </c>
      <c r="C125" s="1">
        <v>750</v>
      </c>
      <c r="D125" s="1">
        <v>12</v>
      </c>
      <c r="E125" s="1">
        <v>2013</v>
      </c>
      <c r="F125" s="1">
        <v>276</v>
      </c>
      <c r="G125" s="2">
        <f t="shared" si="19"/>
        <v>24</v>
      </c>
      <c r="H125" s="1">
        <f t="shared" ref="H125" si="22">SUM(F125/8)-0.01</f>
        <v>34.49</v>
      </c>
      <c r="I125" s="1">
        <v>3564</v>
      </c>
    </row>
    <row r="126" spans="1:9" s="3" customFormat="1" x14ac:dyDescent="0.25">
      <c r="A126" s="1" t="s">
        <v>16</v>
      </c>
      <c r="B126" s="1" t="s">
        <v>36</v>
      </c>
      <c r="C126" s="1">
        <v>750</v>
      </c>
      <c r="D126" s="1">
        <v>12</v>
      </c>
      <c r="E126" s="1">
        <v>2018</v>
      </c>
      <c r="F126" s="1">
        <v>168</v>
      </c>
      <c r="G126" s="2">
        <f t="shared" si="19"/>
        <v>15</v>
      </c>
      <c r="H126" s="1">
        <f t="shared" si="20"/>
        <v>20.99</v>
      </c>
      <c r="I126" s="1">
        <v>3332</v>
      </c>
    </row>
    <row r="127" spans="1:9" s="3" customFormat="1" x14ac:dyDescent="0.25">
      <c r="A127" s="1" t="s">
        <v>78</v>
      </c>
      <c r="B127" s="1" t="s">
        <v>80</v>
      </c>
      <c r="C127" s="1">
        <v>750</v>
      </c>
      <c r="D127" s="1">
        <v>12</v>
      </c>
      <c r="E127" s="1">
        <v>2016</v>
      </c>
      <c r="F127" s="1">
        <v>252</v>
      </c>
      <c r="G127" s="2">
        <f t="shared" si="19"/>
        <v>22</v>
      </c>
      <c r="H127" s="1">
        <f t="shared" ref="H127:H150" si="23">SUM(F127/8)-0.01</f>
        <v>31.49</v>
      </c>
      <c r="I127" s="1">
        <v>6334</v>
      </c>
    </row>
    <row r="128" spans="1:9" s="3" customFormat="1" x14ac:dyDescent="0.25">
      <c r="A128" s="1" t="s">
        <v>78</v>
      </c>
      <c r="B128" s="1" t="s">
        <v>139</v>
      </c>
      <c r="C128" s="1">
        <v>750</v>
      </c>
      <c r="D128" s="1">
        <v>12</v>
      </c>
      <c r="E128" s="1">
        <v>2016</v>
      </c>
      <c r="F128" s="1">
        <v>322</v>
      </c>
      <c r="G128" s="2">
        <f t="shared" si="19"/>
        <v>27.833333333333332</v>
      </c>
      <c r="H128" s="1">
        <f t="shared" ref="H128:H133" si="24">SUM(F128/8)-0.01</f>
        <v>40.24</v>
      </c>
      <c r="I128" s="1">
        <v>6338</v>
      </c>
    </row>
    <row r="129" spans="1:9" s="3" customFormat="1" x14ac:dyDescent="0.25">
      <c r="A129" s="1" t="s">
        <v>78</v>
      </c>
      <c r="B129" s="1" t="s">
        <v>79</v>
      </c>
      <c r="C129" s="1">
        <v>750</v>
      </c>
      <c r="D129" s="1">
        <v>12</v>
      </c>
      <c r="E129" s="1">
        <v>2018</v>
      </c>
      <c r="F129" s="1">
        <v>184</v>
      </c>
      <c r="G129" s="2">
        <f t="shared" si="19"/>
        <v>16.333333333333336</v>
      </c>
      <c r="H129" s="1">
        <f t="shared" si="24"/>
        <v>22.99</v>
      </c>
      <c r="I129" s="1">
        <v>6340</v>
      </c>
    </row>
    <row r="130" spans="1:9" s="3" customFormat="1" x14ac:dyDescent="0.25">
      <c r="A130" s="1" t="s">
        <v>78</v>
      </c>
      <c r="B130" s="1" t="s">
        <v>81</v>
      </c>
      <c r="C130" s="1">
        <v>750</v>
      </c>
      <c r="D130" s="1">
        <v>12</v>
      </c>
      <c r="E130" s="1">
        <v>2018</v>
      </c>
      <c r="F130" s="1">
        <v>136</v>
      </c>
      <c r="G130" s="2">
        <f t="shared" si="19"/>
        <v>12.333333333333334</v>
      </c>
      <c r="H130" s="1">
        <f t="shared" si="24"/>
        <v>16.989999999999998</v>
      </c>
      <c r="I130" s="1">
        <v>6339</v>
      </c>
    </row>
    <row r="131" spans="1:9" s="3" customFormat="1" x14ac:dyDescent="0.25">
      <c r="A131" s="1" t="s">
        <v>165</v>
      </c>
      <c r="B131" s="1" t="s">
        <v>23</v>
      </c>
      <c r="C131" s="1">
        <v>750</v>
      </c>
      <c r="D131" s="1">
        <v>12</v>
      </c>
      <c r="E131" s="1">
        <v>2014</v>
      </c>
      <c r="F131" s="1">
        <v>454</v>
      </c>
      <c r="G131" s="2">
        <f t="shared" si="19"/>
        <v>38.833333333333336</v>
      </c>
      <c r="H131" s="1">
        <f t="shared" si="24"/>
        <v>56.74</v>
      </c>
      <c r="I131" s="1">
        <v>3762</v>
      </c>
    </row>
    <row r="132" spans="1:9" s="3" customFormat="1" x14ac:dyDescent="0.25">
      <c r="A132" s="1" t="s">
        <v>165</v>
      </c>
      <c r="B132" s="1" t="s">
        <v>23</v>
      </c>
      <c r="C132" s="1">
        <v>750</v>
      </c>
      <c r="D132" s="1">
        <v>12</v>
      </c>
      <c r="E132" s="1">
        <v>2015</v>
      </c>
      <c r="F132" s="1">
        <v>480</v>
      </c>
      <c r="G132" s="2">
        <f t="shared" si="19"/>
        <v>41</v>
      </c>
      <c r="H132" s="1">
        <f t="shared" si="24"/>
        <v>59.99</v>
      </c>
      <c r="I132" s="1">
        <v>3767</v>
      </c>
    </row>
    <row r="133" spans="1:9" s="3" customFormat="1" x14ac:dyDescent="0.25">
      <c r="A133" s="1" t="s">
        <v>165</v>
      </c>
      <c r="B133" s="1" t="s">
        <v>23</v>
      </c>
      <c r="C133" s="1">
        <v>750</v>
      </c>
      <c r="D133" s="1">
        <v>12</v>
      </c>
      <c r="E133" s="1">
        <v>2016</v>
      </c>
      <c r="F133" s="1">
        <v>540</v>
      </c>
      <c r="G133" s="2">
        <f t="shared" si="19"/>
        <v>46</v>
      </c>
      <c r="H133" s="1">
        <f t="shared" si="24"/>
        <v>67.489999999999995</v>
      </c>
      <c r="I133" s="1">
        <v>3773</v>
      </c>
    </row>
    <row r="134" spans="1:9" s="3" customFormat="1" x14ac:dyDescent="0.25">
      <c r="A134" s="1" t="s">
        <v>165</v>
      </c>
      <c r="B134" s="1" t="s">
        <v>166</v>
      </c>
      <c r="C134" s="1">
        <v>750</v>
      </c>
      <c r="D134" s="1">
        <v>12</v>
      </c>
      <c r="E134" s="1">
        <v>2014</v>
      </c>
      <c r="F134" s="1">
        <v>552</v>
      </c>
      <c r="G134" s="2">
        <f t="shared" si="19"/>
        <v>47</v>
      </c>
      <c r="H134" s="1">
        <f t="shared" ref="H134:H143" si="25">SUM(F134/8)-0.01</f>
        <v>68.989999999999995</v>
      </c>
      <c r="I134" s="1">
        <v>3764</v>
      </c>
    </row>
    <row r="135" spans="1:9" s="3" customFormat="1" x14ac:dyDescent="0.25">
      <c r="A135" s="1" t="s">
        <v>165</v>
      </c>
      <c r="B135" s="1" t="s">
        <v>166</v>
      </c>
      <c r="C135" s="1">
        <v>750</v>
      </c>
      <c r="D135" s="1">
        <v>12</v>
      </c>
      <c r="E135" s="1">
        <v>2015</v>
      </c>
      <c r="F135" s="1">
        <v>576</v>
      </c>
      <c r="G135" s="2">
        <f t="shared" si="19"/>
        <v>49</v>
      </c>
      <c r="H135" s="1">
        <f t="shared" si="25"/>
        <v>71.989999999999995</v>
      </c>
      <c r="I135" s="1">
        <v>3768</v>
      </c>
    </row>
    <row r="136" spans="1:9" s="3" customFormat="1" x14ac:dyDescent="0.25">
      <c r="A136" s="1" t="s">
        <v>165</v>
      </c>
      <c r="B136" s="1" t="s">
        <v>166</v>
      </c>
      <c r="C136" s="1">
        <v>750</v>
      </c>
      <c r="D136" s="1">
        <v>12</v>
      </c>
      <c r="E136" s="1">
        <v>2016</v>
      </c>
      <c r="F136" s="1">
        <v>640</v>
      </c>
      <c r="G136" s="2">
        <f t="shared" si="19"/>
        <v>54.333333333333336</v>
      </c>
      <c r="H136" s="1">
        <f t="shared" si="25"/>
        <v>79.989999999999995</v>
      </c>
      <c r="I136" s="1">
        <v>3774</v>
      </c>
    </row>
    <row r="137" spans="1:9" s="3" customFormat="1" x14ac:dyDescent="0.25">
      <c r="A137" s="1" t="s">
        <v>165</v>
      </c>
      <c r="B137" s="1" t="s">
        <v>167</v>
      </c>
      <c r="C137" s="1" t="s">
        <v>40</v>
      </c>
      <c r="D137" s="1">
        <v>6</v>
      </c>
      <c r="E137" s="1">
        <v>2015</v>
      </c>
      <c r="F137" s="1">
        <v>676</v>
      </c>
      <c r="G137" s="2">
        <f>SUM(F137/6)+1</f>
        <v>113.66666666666667</v>
      </c>
      <c r="H137" s="1">
        <f t="shared" si="25"/>
        <v>84.49</v>
      </c>
      <c r="I137" s="1">
        <v>3771</v>
      </c>
    </row>
    <row r="138" spans="1:9" s="3" customFormat="1" x14ac:dyDescent="0.25">
      <c r="A138" s="1" t="s">
        <v>165</v>
      </c>
      <c r="B138" s="1" t="s">
        <v>189</v>
      </c>
      <c r="C138" s="1">
        <v>750</v>
      </c>
      <c r="D138" s="1">
        <v>12</v>
      </c>
      <c r="E138" s="1">
        <v>2020</v>
      </c>
      <c r="F138" s="1">
        <v>160</v>
      </c>
      <c r="G138" s="2">
        <f t="shared" ref="G138:G150" si="26">SUM(F138/12)+1</f>
        <v>14.333333333333334</v>
      </c>
      <c r="H138" s="1">
        <f t="shared" si="25"/>
        <v>19.989999999999998</v>
      </c>
      <c r="I138" s="1">
        <v>3775</v>
      </c>
    </row>
    <row r="139" spans="1:9" s="3" customFormat="1" x14ac:dyDescent="0.25">
      <c r="A139" s="1" t="s">
        <v>165</v>
      </c>
      <c r="B139" s="1" t="s">
        <v>190</v>
      </c>
      <c r="C139" s="1">
        <v>750</v>
      </c>
      <c r="D139" s="1">
        <v>12</v>
      </c>
      <c r="E139" s="1">
        <v>2020</v>
      </c>
      <c r="F139" s="1">
        <v>160</v>
      </c>
      <c r="G139" s="2">
        <f t="shared" si="26"/>
        <v>14.333333333333334</v>
      </c>
      <c r="H139" s="1">
        <f t="shared" si="25"/>
        <v>19.989999999999998</v>
      </c>
      <c r="I139" s="1">
        <v>3776</v>
      </c>
    </row>
    <row r="140" spans="1:9" s="3" customFormat="1" x14ac:dyDescent="0.25">
      <c r="A140" s="1" t="s">
        <v>165</v>
      </c>
      <c r="B140" s="1" t="s">
        <v>23</v>
      </c>
      <c r="C140" s="1">
        <v>750</v>
      </c>
      <c r="D140" s="1">
        <v>12</v>
      </c>
      <c r="E140" s="1">
        <v>2017</v>
      </c>
      <c r="F140" s="1">
        <v>496</v>
      </c>
      <c r="G140" s="2">
        <f t="shared" si="26"/>
        <v>42.333333333333336</v>
      </c>
      <c r="H140" s="1">
        <f t="shared" si="25"/>
        <v>61.99</v>
      </c>
      <c r="I140" s="1">
        <v>3777</v>
      </c>
    </row>
    <row r="141" spans="1:9" s="3" customFormat="1" x14ac:dyDescent="0.25">
      <c r="A141" s="1" t="s">
        <v>165</v>
      </c>
      <c r="B141" s="1" t="s">
        <v>166</v>
      </c>
      <c r="C141" s="1">
        <v>750</v>
      </c>
      <c r="D141" s="1">
        <v>12</v>
      </c>
      <c r="E141" s="1">
        <v>2017</v>
      </c>
      <c r="F141" s="1">
        <v>600</v>
      </c>
      <c r="G141" s="2">
        <f t="shared" si="26"/>
        <v>51</v>
      </c>
      <c r="H141" s="1">
        <f t="shared" si="25"/>
        <v>74.989999999999995</v>
      </c>
      <c r="I141" s="1">
        <v>3778</v>
      </c>
    </row>
    <row r="142" spans="1:9" s="3" customFormat="1" x14ac:dyDescent="0.25">
      <c r="A142" s="1" t="s">
        <v>165</v>
      </c>
      <c r="B142" s="1" t="s">
        <v>167</v>
      </c>
      <c r="C142" s="1">
        <v>750</v>
      </c>
      <c r="D142" s="1">
        <v>12</v>
      </c>
      <c r="E142" s="1">
        <v>2017</v>
      </c>
      <c r="F142" s="1">
        <v>660</v>
      </c>
      <c r="G142" s="2">
        <f t="shared" si="26"/>
        <v>56</v>
      </c>
      <c r="H142" s="1">
        <f t="shared" si="25"/>
        <v>82.49</v>
      </c>
      <c r="I142" s="1">
        <v>3779</v>
      </c>
    </row>
    <row r="143" spans="1:9" s="3" customFormat="1" x14ac:dyDescent="0.25">
      <c r="A143" s="1" t="s">
        <v>165</v>
      </c>
      <c r="B143" s="1" t="s">
        <v>243</v>
      </c>
      <c r="C143" s="1">
        <v>750</v>
      </c>
      <c r="D143" s="1">
        <v>12</v>
      </c>
      <c r="E143" s="1">
        <v>2017</v>
      </c>
      <c r="F143" s="1">
        <v>1120</v>
      </c>
      <c r="G143" s="2">
        <f t="shared" si="26"/>
        <v>94.333333333333329</v>
      </c>
      <c r="H143" s="1">
        <f t="shared" si="25"/>
        <v>139.99</v>
      </c>
      <c r="I143" s="1">
        <v>3780</v>
      </c>
    </row>
    <row r="144" spans="1:9" s="3" customFormat="1" x14ac:dyDescent="0.25">
      <c r="A144" s="1" t="s">
        <v>50</v>
      </c>
      <c r="B144" s="1" t="s">
        <v>0</v>
      </c>
      <c r="C144" s="1">
        <v>750</v>
      </c>
      <c r="D144" s="1">
        <v>12</v>
      </c>
      <c r="E144" s="1">
        <v>2020</v>
      </c>
      <c r="F144" s="1">
        <v>216</v>
      </c>
      <c r="G144" s="2">
        <f t="shared" si="26"/>
        <v>19</v>
      </c>
      <c r="H144" s="1">
        <f t="shared" si="23"/>
        <v>26.99</v>
      </c>
      <c r="I144" s="1">
        <v>31073</v>
      </c>
    </row>
    <row r="145" spans="1:9" s="3" customFormat="1" x14ac:dyDescent="0.25">
      <c r="A145" s="1" t="s">
        <v>50</v>
      </c>
      <c r="B145" s="1" t="s">
        <v>35</v>
      </c>
      <c r="C145" s="1">
        <v>750</v>
      </c>
      <c r="D145" s="1">
        <v>12</v>
      </c>
      <c r="E145" s="1">
        <v>2019</v>
      </c>
      <c r="F145" s="1">
        <v>240</v>
      </c>
      <c r="G145" s="2">
        <f t="shared" si="26"/>
        <v>21</v>
      </c>
      <c r="H145" s="1">
        <f>SUM(F145/8)-0.01</f>
        <v>29.99</v>
      </c>
      <c r="I145" s="1">
        <v>31074</v>
      </c>
    </row>
    <row r="146" spans="1:9" s="3" customFormat="1" x14ac:dyDescent="0.25">
      <c r="A146" s="1" t="s">
        <v>50</v>
      </c>
      <c r="B146" s="1" t="s">
        <v>19</v>
      </c>
      <c r="C146" s="1">
        <v>750</v>
      </c>
      <c r="D146" s="1">
        <v>12</v>
      </c>
      <c r="E146" s="1">
        <v>2018</v>
      </c>
      <c r="F146" s="1">
        <v>160</v>
      </c>
      <c r="G146" s="2">
        <f t="shared" si="26"/>
        <v>14.333333333333334</v>
      </c>
      <c r="H146" s="1">
        <f t="shared" si="23"/>
        <v>19.989999999999998</v>
      </c>
      <c r="I146" s="1">
        <v>31064</v>
      </c>
    </row>
    <row r="147" spans="1:9" s="3" customFormat="1" x14ac:dyDescent="0.25">
      <c r="A147" s="1" t="s">
        <v>50</v>
      </c>
      <c r="B147" s="1" t="s">
        <v>19</v>
      </c>
      <c r="C147" s="1">
        <v>750</v>
      </c>
      <c r="D147" s="1">
        <v>12</v>
      </c>
      <c r="E147" s="1">
        <v>2019</v>
      </c>
      <c r="F147" s="1">
        <v>168</v>
      </c>
      <c r="G147" s="2">
        <f t="shared" si="26"/>
        <v>15</v>
      </c>
      <c r="H147" s="1">
        <f t="shared" si="23"/>
        <v>20.99</v>
      </c>
      <c r="I147" s="1">
        <v>31072</v>
      </c>
    </row>
    <row r="148" spans="1:9" s="3" customFormat="1" x14ac:dyDescent="0.25">
      <c r="A148" s="1" t="s">
        <v>50</v>
      </c>
      <c r="B148" s="1" t="s">
        <v>19</v>
      </c>
      <c r="C148" s="1">
        <v>750</v>
      </c>
      <c r="D148" s="1">
        <v>12</v>
      </c>
      <c r="E148" s="1">
        <v>2020</v>
      </c>
      <c r="F148" s="1">
        <v>176</v>
      </c>
      <c r="G148" s="2">
        <f t="shared" si="26"/>
        <v>15.666666666666666</v>
      </c>
      <c r="H148" s="1">
        <f t="shared" si="23"/>
        <v>21.99</v>
      </c>
      <c r="I148" s="1">
        <v>31077</v>
      </c>
    </row>
    <row r="149" spans="1:9" s="3" customFormat="1" x14ac:dyDescent="0.25">
      <c r="A149" s="1" t="s">
        <v>50</v>
      </c>
      <c r="B149" s="1" t="s">
        <v>20</v>
      </c>
      <c r="C149" s="1">
        <v>750</v>
      </c>
      <c r="D149" s="1">
        <v>12</v>
      </c>
      <c r="E149" s="1">
        <v>2017</v>
      </c>
      <c r="F149" s="1">
        <v>276</v>
      </c>
      <c r="G149" s="2">
        <f t="shared" si="26"/>
        <v>24</v>
      </c>
      <c r="H149" s="1">
        <f t="shared" si="23"/>
        <v>34.49</v>
      </c>
      <c r="I149" s="1">
        <v>31057</v>
      </c>
    </row>
    <row r="150" spans="1:9" s="3" customFormat="1" x14ac:dyDescent="0.25">
      <c r="A150" s="1" t="s">
        <v>50</v>
      </c>
      <c r="B150" s="1" t="s">
        <v>20</v>
      </c>
      <c r="C150" s="1">
        <v>750</v>
      </c>
      <c r="D150" s="1">
        <v>12</v>
      </c>
      <c r="E150" s="1">
        <v>2018</v>
      </c>
      <c r="F150" s="1">
        <v>276</v>
      </c>
      <c r="G150" s="2">
        <f t="shared" si="26"/>
        <v>24</v>
      </c>
      <c r="H150" s="1">
        <f t="shared" si="23"/>
        <v>34.49</v>
      </c>
      <c r="I150" s="1">
        <v>31076</v>
      </c>
    </row>
    <row r="151" spans="1:9" s="3" customFormat="1" x14ac:dyDescent="0.25">
      <c r="A151" s="1" t="s">
        <v>101</v>
      </c>
      <c r="B151" s="1" t="s">
        <v>23</v>
      </c>
      <c r="C151" s="1">
        <v>1.5</v>
      </c>
      <c r="D151" s="1">
        <v>6</v>
      </c>
      <c r="E151" s="1">
        <v>2015</v>
      </c>
      <c r="F151" s="1">
        <v>556</v>
      </c>
      <c r="G151" s="2">
        <f>SUM(F151/6)+1</f>
        <v>93.666666666666671</v>
      </c>
      <c r="H151" s="1">
        <f>SUM(F151/4)-0.01</f>
        <v>138.99</v>
      </c>
      <c r="I151" s="1">
        <v>31051</v>
      </c>
    </row>
    <row r="152" spans="1:9" s="3" customFormat="1" x14ac:dyDescent="0.25">
      <c r="A152" s="1" t="s">
        <v>101</v>
      </c>
      <c r="B152" s="1" t="s">
        <v>21</v>
      </c>
      <c r="C152" s="1">
        <v>1.5</v>
      </c>
      <c r="D152" s="1">
        <v>6</v>
      </c>
      <c r="E152" s="1">
        <v>2015</v>
      </c>
      <c r="F152" s="1">
        <v>812</v>
      </c>
      <c r="G152" s="2">
        <f>SUM(F152/6)+1</f>
        <v>136.33333333333334</v>
      </c>
      <c r="H152" s="1">
        <f>SUM(F152/4)-0.01</f>
        <v>202.99</v>
      </c>
      <c r="I152" s="1">
        <v>31052</v>
      </c>
    </row>
    <row r="153" spans="1:9" s="3" customFormat="1" x14ac:dyDescent="0.25">
      <c r="A153" s="1" t="s">
        <v>101</v>
      </c>
      <c r="B153" s="1" t="s">
        <v>102</v>
      </c>
      <c r="C153" s="1">
        <v>1.5</v>
      </c>
      <c r="D153" s="1">
        <v>6</v>
      </c>
      <c r="E153" s="1">
        <v>2015</v>
      </c>
      <c r="F153" s="1">
        <v>960</v>
      </c>
      <c r="G153" s="2">
        <f>SUM(F153/6)+1</f>
        <v>161</v>
      </c>
      <c r="H153" s="1">
        <f>SUM(F153/4)-0.01</f>
        <v>239.99</v>
      </c>
      <c r="I153" s="1">
        <v>31053</v>
      </c>
    </row>
    <row r="154" spans="1:9" s="3" customFormat="1" x14ac:dyDescent="0.25">
      <c r="A154" s="1" t="s">
        <v>101</v>
      </c>
      <c r="B154" s="1" t="s">
        <v>21</v>
      </c>
      <c r="C154" s="1">
        <v>3</v>
      </c>
      <c r="D154" s="1">
        <v>1</v>
      </c>
      <c r="E154" s="1">
        <v>2015</v>
      </c>
      <c r="F154" s="1">
        <v>324</v>
      </c>
      <c r="G154" s="2">
        <v>260</v>
      </c>
      <c r="H154" s="1">
        <v>400</v>
      </c>
      <c r="I154" s="1">
        <v>31054</v>
      </c>
    </row>
    <row r="155" spans="1:9" s="3" customFormat="1" x14ac:dyDescent="0.25">
      <c r="A155" s="1" t="s">
        <v>101</v>
      </c>
      <c r="B155" s="1" t="s">
        <v>102</v>
      </c>
      <c r="C155" s="1">
        <v>3</v>
      </c>
      <c r="D155" s="1">
        <v>1</v>
      </c>
      <c r="E155" s="1">
        <v>2015</v>
      </c>
      <c r="F155" s="1">
        <v>376</v>
      </c>
      <c r="G155" s="2">
        <v>300</v>
      </c>
      <c r="H155" s="1">
        <v>460</v>
      </c>
      <c r="I155" s="1">
        <v>31055</v>
      </c>
    </row>
    <row r="156" spans="1:9" s="3" customFormat="1" x14ac:dyDescent="0.25">
      <c r="A156" s="1" t="s">
        <v>101</v>
      </c>
      <c r="B156" s="1" t="s">
        <v>241</v>
      </c>
      <c r="C156" s="1">
        <v>750</v>
      </c>
      <c r="D156" s="1">
        <v>12</v>
      </c>
      <c r="E156" s="1">
        <v>2017</v>
      </c>
      <c r="F156" s="1">
        <v>432</v>
      </c>
      <c r="G156" s="2">
        <f t="shared" ref="G156:G159" si="27">SUM(F156/12)+1</f>
        <v>37</v>
      </c>
      <c r="H156" s="1">
        <f t="shared" ref="H156:H159" si="28">SUM(F156/8)-0.01</f>
        <v>53.99</v>
      </c>
      <c r="I156" s="1">
        <v>31078</v>
      </c>
    </row>
    <row r="157" spans="1:9" s="3" customFormat="1" x14ac:dyDescent="0.25">
      <c r="A157" s="1" t="s">
        <v>101</v>
      </c>
      <c r="B157" s="1" t="s">
        <v>242</v>
      </c>
      <c r="C157" s="1">
        <v>750</v>
      </c>
      <c r="D157" s="1">
        <v>12</v>
      </c>
      <c r="E157" s="1">
        <v>2017</v>
      </c>
      <c r="F157" s="1">
        <v>560</v>
      </c>
      <c r="G157" s="2">
        <f t="shared" si="27"/>
        <v>47.666666666666664</v>
      </c>
      <c r="H157" s="1">
        <f t="shared" si="28"/>
        <v>69.989999999999995</v>
      </c>
      <c r="I157" s="1">
        <v>31079</v>
      </c>
    </row>
    <row r="158" spans="1:9" s="3" customFormat="1" x14ac:dyDescent="0.25">
      <c r="A158" s="1" t="s">
        <v>101</v>
      </c>
      <c r="B158" s="1" t="s">
        <v>21</v>
      </c>
      <c r="C158" s="1">
        <v>750</v>
      </c>
      <c r="D158" s="1">
        <v>12</v>
      </c>
      <c r="E158" s="1">
        <v>2017</v>
      </c>
      <c r="F158" s="1">
        <v>600</v>
      </c>
      <c r="G158" s="2">
        <f t="shared" si="27"/>
        <v>51</v>
      </c>
      <c r="H158" s="1">
        <f t="shared" si="28"/>
        <v>74.989999999999995</v>
      </c>
      <c r="I158" s="1">
        <v>31080</v>
      </c>
    </row>
    <row r="159" spans="1:9" s="3" customFormat="1" x14ac:dyDescent="0.25">
      <c r="A159" s="1" t="s">
        <v>101</v>
      </c>
      <c r="B159" s="1" t="s">
        <v>102</v>
      </c>
      <c r="C159" s="1">
        <v>750</v>
      </c>
      <c r="D159" s="1">
        <v>12</v>
      </c>
      <c r="E159" s="1">
        <v>2017</v>
      </c>
      <c r="F159" s="1">
        <v>744</v>
      </c>
      <c r="G159" s="2">
        <f t="shared" si="27"/>
        <v>63</v>
      </c>
      <c r="H159" s="1">
        <f t="shared" si="28"/>
        <v>92.99</v>
      </c>
      <c r="I159" s="1">
        <v>31081</v>
      </c>
    </row>
    <row r="160" spans="1:9" s="3" customFormat="1" x14ac:dyDescent="0.25">
      <c r="A160" s="1" t="s">
        <v>101</v>
      </c>
      <c r="B160" s="1" t="s">
        <v>241</v>
      </c>
      <c r="C160" s="1">
        <v>1.5</v>
      </c>
      <c r="D160" s="1">
        <v>6</v>
      </c>
      <c r="E160" s="1">
        <v>2017</v>
      </c>
      <c r="F160" s="1">
        <v>520</v>
      </c>
      <c r="G160" s="2">
        <f t="shared" ref="G160:G163" si="29">SUM(F160/6)+1</f>
        <v>87.666666666666671</v>
      </c>
      <c r="H160" s="1">
        <f t="shared" ref="H160:H163" si="30">SUM(F160/4)-0.01</f>
        <v>129.99</v>
      </c>
      <c r="I160" s="1">
        <v>31082</v>
      </c>
    </row>
    <row r="161" spans="1:9" s="3" customFormat="1" x14ac:dyDescent="0.25">
      <c r="A161" s="1" t="s">
        <v>101</v>
      </c>
      <c r="B161" s="1" t="s">
        <v>242</v>
      </c>
      <c r="C161" s="1">
        <v>1.5</v>
      </c>
      <c r="D161" s="1">
        <v>6</v>
      </c>
      <c r="E161" s="1">
        <v>2017</v>
      </c>
      <c r="F161" s="1">
        <v>656</v>
      </c>
      <c r="G161" s="2">
        <f t="shared" si="29"/>
        <v>110.33333333333333</v>
      </c>
      <c r="H161" s="1">
        <f t="shared" si="30"/>
        <v>163.99</v>
      </c>
      <c r="I161" s="1">
        <v>31083</v>
      </c>
    </row>
    <row r="162" spans="1:9" s="3" customFormat="1" x14ac:dyDescent="0.25">
      <c r="A162" s="1" t="s">
        <v>101</v>
      </c>
      <c r="B162" s="1" t="s">
        <v>21</v>
      </c>
      <c r="C162" s="1">
        <v>1.5</v>
      </c>
      <c r="D162" s="1">
        <v>6</v>
      </c>
      <c r="E162" s="1">
        <v>2017</v>
      </c>
      <c r="F162" s="1">
        <v>700</v>
      </c>
      <c r="G162" s="2">
        <f t="shared" si="29"/>
        <v>117.66666666666667</v>
      </c>
      <c r="H162" s="1">
        <f t="shared" si="30"/>
        <v>174.99</v>
      </c>
      <c r="I162" s="1">
        <v>31084</v>
      </c>
    </row>
    <row r="163" spans="1:9" s="3" customFormat="1" x14ac:dyDescent="0.25">
      <c r="A163" s="1" t="s">
        <v>101</v>
      </c>
      <c r="B163" s="1" t="s">
        <v>102</v>
      </c>
      <c r="C163" s="1">
        <v>1.5</v>
      </c>
      <c r="D163" s="1">
        <v>6</v>
      </c>
      <c r="E163" s="1">
        <v>2017</v>
      </c>
      <c r="F163" s="1">
        <v>840</v>
      </c>
      <c r="G163" s="2">
        <f t="shared" si="29"/>
        <v>141</v>
      </c>
      <c r="H163" s="1">
        <f t="shared" si="30"/>
        <v>209.99</v>
      </c>
      <c r="I163" s="1">
        <v>31085</v>
      </c>
    </row>
    <row r="164" spans="1:9" s="3" customFormat="1" x14ac:dyDescent="0.25">
      <c r="A164" s="1" t="s">
        <v>14</v>
      </c>
      <c r="B164" s="1" t="s">
        <v>27</v>
      </c>
      <c r="C164" s="1">
        <v>750</v>
      </c>
      <c r="D164" s="1">
        <v>12</v>
      </c>
      <c r="E164" s="1" t="s">
        <v>28</v>
      </c>
      <c r="F164" s="1">
        <v>104</v>
      </c>
      <c r="G164" s="2">
        <f>SUM(F164/12)+1</f>
        <v>9.6666666666666661</v>
      </c>
      <c r="H164" s="1">
        <f>SUM(F164/8)-0.01</f>
        <v>12.99</v>
      </c>
      <c r="I164" s="1">
        <v>3670</v>
      </c>
    </row>
    <row r="165" spans="1:9" s="3" customFormat="1" x14ac:dyDescent="0.25">
      <c r="A165" s="1" t="s">
        <v>91</v>
      </c>
      <c r="B165" s="1" t="s">
        <v>157</v>
      </c>
      <c r="C165" s="1">
        <v>750</v>
      </c>
      <c r="D165" s="1">
        <v>12</v>
      </c>
      <c r="E165" s="1">
        <v>2016</v>
      </c>
      <c r="F165" s="1">
        <v>360</v>
      </c>
      <c r="G165" s="2">
        <f t="shared" ref="G165:G186" si="31">SUM(F165/12)+1</f>
        <v>31</v>
      </c>
      <c r="H165" s="1">
        <v>44.99</v>
      </c>
      <c r="I165" s="1">
        <v>8944</v>
      </c>
    </row>
    <row r="166" spans="1:9" s="3" customFormat="1" x14ac:dyDescent="0.25">
      <c r="A166" s="1" t="s">
        <v>91</v>
      </c>
      <c r="B166" s="1" t="s">
        <v>157</v>
      </c>
      <c r="C166" s="1">
        <v>750</v>
      </c>
      <c r="D166" s="1">
        <v>12</v>
      </c>
      <c r="E166" s="1">
        <v>2015</v>
      </c>
      <c r="F166" s="1">
        <v>440</v>
      </c>
      <c r="G166" s="2">
        <f t="shared" si="31"/>
        <v>37.666666666666664</v>
      </c>
      <c r="H166" s="1">
        <f t="shared" ref="H166:H170" si="32">SUM(F166/8)-0.01</f>
        <v>54.99</v>
      </c>
      <c r="I166" s="1">
        <v>8936</v>
      </c>
    </row>
    <row r="167" spans="1:9" s="3" customFormat="1" x14ac:dyDescent="0.25">
      <c r="A167" s="1" t="s">
        <v>91</v>
      </c>
      <c r="B167" s="1" t="s">
        <v>163</v>
      </c>
      <c r="C167" s="1">
        <v>750</v>
      </c>
      <c r="D167" s="1">
        <v>12</v>
      </c>
      <c r="E167" s="1">
        <v>2020</v>
      </c>
      <c r="F167" s="1">
        <v>276</v>
      </c>
      <c r="G167" s="2">
        <f t="shared" si="31"/>
        <v>24</v>
      </c>
      <c r="H167" s="1">
        <f t="shared" si="32"/>
        <v>34.49</v>
      </c>
      <c r="I167" s="1">
        <v>8969</v>
      </c>
    </row>
    <row r="168" spans="1:9" s="3" customFormat="1" x14ac:dyDescent="0.25">
      <c r="A168" s="1" t="s">
        <v>91</v>
      </c>
      <c r="B168" s="1" t="s">
        <v>164</v>
      </c>
      <c r="C168" s="1">
        <v>750</v>
      </c>
      <c r="D168" s="1">
        <v>12</v>
      </c>
      <c r="E168" s="1">
        <v>2020</v>
      </c>
      <c r="F168" s="1">
        <v>300</v>
      </c>
      <c r="G168" s="2">
        <f t="shared" si="31"/>
        <v>26</v>
      </c>
      <c r="H168" s="1">
        <f t="shared" si="32"/>
        <v>37.49</v>
      </c>
      <c r="I168" s="1">
        <v>8967</v>
      </c>
    </row>
    <row r="169" spans="1:9" s="3" customFormat="1" x14ac:dyDescent="0.25">
      <c r="A169" s="1" t="s">
        <v>232</v>
      </c>
      <c r="B169" s="1" t="s">
        <v>231</v>
      </c>
      <c r="C169" s="1">
        <v>750</v>
      </c>
      <c r="D169" s="1">
        <v>12</v>
      </c>
      <c r="E169" s="1">
        <v>2015</v>
      </c>
      <c r="F169" s="1">
        <v>416</v>
      </c>
      <c r="G169" s="2">
        <f t="shared" si="31"/>
        <v>35.666666666666664</v>
      </c>
      <c r="H169" s="1">
        <f t="shared" si="32"/>
        <v>51.99</v>
      </c>
      <c r="I169" s="1">
        <v>8563</v>
      </c>
    </row>
    <row r="170" spans="1:9" s="3" customFormat="1" x14ac:dyDescent="0.25">
      <c r="A170" s="1" t="s">
        <v>232</v>
      </c>
      <c r="B170" s="1" t="s">
        <v>231</v>
      </c>
      <c r="C170" s="1">
        <v>750</v>
      </c>
      <c r="D170" s="1">
        <v>12</v>
      </c>
      <c r="E170" s="1">
        <v>2016</v>
      </c>
      <c r="F170" s="1">
        <v>440</v>
      </c>
      <c r="G170" s="2">
        <f t="shared" si="31"/>
        <v>37.666666666666664</v>
      </c>
      <c r="H170" s="1">
        <f t="shared" si="32"/>
        <v>54.99</v>
      </c>
      <c r="I170" s="1">
        <v>8567</v>
      </c>
    </row>
    <row r="171" spans="1:9" s="3" customFormat="1" x14ac:dyDescent="0.25">
      <c r="A171" s="1" t="s">
        <v>140</v>
      </c>
      <c r="B171" s="1" t="s">
        <v>141</v>
      </c>
      <c r="C171" s="1">
        <v>750</v>
      </c>
      <c r="D171" s="1">
        <v>12</v>
      </c>
      <c r="E171" s="1">
        <v>2017</v>
      </c>
      <c r="F171" s="1">
        <v>96</v>
      </c>
      <c r="G171" s="2">
        <f t="shared" si="31"/>
        <v>9</v>
      </c>
      <c r="H171" s="1">
        <v>11.99</v>
      </c>
      <c r="I171" s="1">
        <v>1432</v>
      </c>
    </row>
    <row r="172" spans="1:9" s="3" customFormat="1" x14ac:dyDescent="0.25">
      <c r="A172" s="1" t="s">
        <v>140</v>
      </c>
      <c r="B172" s="1" t="s">
        <v>142</v>
      </c>
      <c r="C172" s="1">
        <v>750</v>
      </c>
      <c r="D172" s="1">
        <v>12</v>
      </c>
      <c r="E172" s="1">
        <v>2017</v>
      </c>
      <c r="F172" s="1">
        <v>160</v>
      </c>
      <c r="G172" s="2">
        <f t="shared" si="31"/>
        <v>14.333333333333334</v>
      </c>
      <c r="H172" s="1">
        <v>19.989999999999998</v>
      </c>
      <c r="I172" s="1">
        <v>1436</v>
      </c>
    </row>
    <row r="173" spans="1:9" s="3" customFormat="1" x14ac:dyDescent="0.25">
      <c r="A173" s="1" t="s">
        <v>140</v>
      </c>
      <c r="B173" s="1" t="s">
        <v>143</v>
      </c>
      <c r="C173" s="1">
        <v>750</v>
      </c>
      <c r="D173" s="1">
        <v>12</v>
      </c>
      <c r="E173" s="1">
        <v>2019</v>
      </c>
      <c r="F173" s="1">
        <v>288</v>
      </c>
      <c r="G173" s="2">
        <f t="shared" si="31"/>
        <v>25</v>
      </c>
      <c r="H173" s="1">
        <v>35.99</v>
      </c>
      <c r="I173" s="1" t="s">
        <v>144</v>
      </c>
    </row>
    <row r="174" spans="1:9" s="3" customFormat="1" x14ac:dyDescent="0.25">
      <c r="A174" s="1" t="s">
        <v>140</v>
      </c>
      <c r="B174" s="1" t="s">
        <v>143</v>
      </c>
      <c r="C174" s="1">
        <v>750</v>
      </c>
      <c r="D174" s="1">
        <v>12</v>
      </c>
      <c r="E174" s="1">
        <v>2020</v>
      </c>
      <c r="F174" s="1">
        <v>288</v>
      </c>
      <c r="G174" s="2">
        <f t="shared" si="31"/>
        <v>25</v>
      </c>
      <c r="H174" s="1">
        <f t="shared" ref="H174" si="33">SUM(F174/8)-0.01</f>
        <v>35.99</v>
      </c>
      <c r="I174" s="1" t="s">
        <v>191</v>
      </c>
    </row>
    <row r="175" spans="1:9" s="3" customFormat="1" x14ac:dyDescent="0.25">
      <c r="A175" s="1" t="s">
        <v>145</v>
      </c>
      <c r="B175" s="1" t="s">
        <v>146</v>
      </c>
      <c r="C175" s="1">
        <v>750</v>
      </c>
      <c r="D175" s="1">
        <v>12</v>
      </c>
      <c r="E175" s="1">
        <v>2019</v>
      </c>
      <c r="F175" s="1">
        <v>176</v>
      </c>
      <c r="G175" s="2">
        <f t="shared" si="31"/>
        <v>15.666666666666666</v>
      </c>
      <c r="H175" s="1">
        <v>21.99</v>
      </c>
      <c r="I175" s="1">
        <v>7952</v>
      </c>
    </row>
    <row r="176" spans="1:9" s="3" customFormat="1" x14ac:dyDescent="0.25">
      <c r="A176" s="1" t="s">
        <v>145</v>
      </c>
      <c r="B176" s="1" t="s">
        <v>192</v>
      </c>
      <c r="C176" s="1">
        <v>750</v>
      </c>
      <c r="D176" s="1">
        <v>12</v>
      </c>
      <c r="E176" s="1">
        <v>2017</v>
      </c>
      <c r="F176" s="1">
        <v>312</v>
      </c>
      <c r="G176" s="2">
        <f t="shared" si="31"/>
        <v>27</v>
      </c>
      <c r="H176" s="1">
        <f t="shared" ref="H176:H186" si="34">SUM(F176/8)-0.01</f>
        <v>38.99</v>
      </c>
      <c r="I176" s="1">
        <v>7950</v>
      </c>
    </row>
    <row r="177" spans="1:9" s="3" customFormat="1" x14ac:dyDescent="0.25">
      <c r="A177" s="1" t="s">
        <v>145</v>
      </c>
      <c r="B177" s="1" t="s">
        <v>193</v>
      </c>
      <c r="C177" s="1">
        <v>750</v>
      </c>
      <c r="D177" s="1">
        <v>12</v>
      </c>
      <c r="E177" s="1">
        <v>2017</v>
      </c>
      <c r="F177" s="1">
        <v>312</v>
      </c>
      <c r="G177" s="2">
        <f t="shared" si="31"/>
        <v>27</v>
      </c>
      <c r="H177" s="1">
        <f t="shared" si="34"/>
        <v>38.99</v>
      </c>
      <c r="I177" s="1">
        <v>7951</v>
      </c>
    </row>
    <row r="178" spans="1:9" s="3" customFormat="1" x14ac:dyDescent="0.25">
      <c r="A178" s="1" t="s">
        <v>147</v>
      </c>
      <c r="B178" s="1" t="s">
        <v>148</v>
      </c>
      <c r="C178" s="1">
        <v>750</v>
      </c>
      <c r="D178" s="1">
        <v>12</v>
      </c>
      <c r="E178" s="1">
        <v>2020</v>
      </c>
      <c r="F178" s="1">
        <v>136</v>
      </c>
      <c r="G178" s="2">
        <f t="shared" si="31"/>
        <v>12.333333333333334</v>
      </c>
      <c r="H178" s="1">
        <f t="shared" si="34"/>
        <v>16.989999999999998</v>
      </c>
      <c r="I178" s="1">
        <v>4439</v>
      </c>
    </row>
    <row r="179" spans="1:9" s="3" customFormat="1" x14ac:dyDescent="0.25">
      <c r="A179" s="1" t="s">
        <v>147</v>
      </c>
      <c r="B179" s="1" t="s">
        <v>149</v>
      </c>
      <c r="C179" s="1">
        <v>750</v>
      </c>
      <c r="D179" s="1">
        <v>12</v>
      </c>
      <c r="E179" s="1">
        <v>2020</v>
      </c>
      <c r="F179" s="1">
        <v>128</v>
      </c>
      <c r="G179" s="2">
        <f t="shared" si="31"/>
        <v>11.666666666666666</v>
      </c>
      <c r="H179" s="1">
        <f t="shared" si="34"/>
        <v>15.99</v>
      </c>
      <c r="I179" s="1">
        <v>4440</v>
      </c>
    </row>
    <row r="180" spans="1:9" s="3" customFormat="1" x14ac:dyDescent="0.25">
      <c r="A180" s="1" t="s">
        <v>150</v>
      </c>
      <c r="B180" s="1" t="s">
        <v>151</v>
      </c>
      <c r="C180" s="1">
        <v>750</v>
      </c>
      <c r="D180" s="1">
        <v>12</v>
      </c>
      <c r="E180" s="1">
        <v>2015</v>
      </c>
      <c r="F180" s="1">
        <v>488</v>
      </c>
      <c r="G180" s="2">
        <f t="shared" si="31"/>
        <v>41.666666666666664</v>
      </c>
      <c r="H180" s="1">
        <f t="shared" si="34"/>
        <v>60.99</v>
      </c>
      <c r="I180" s="1">
        <v>547</v>
      </c>
    </row>
    <row r="181" spans="1:9" s="3" customFormat="1" x14ac:dyDescent="0.25">
      <c r="A181" s="1" t="s">
        <v>150</v>
      </c>
      <c r="B181" s="1" t="s">
        <v>151</v>
      </c>
      <c r="C181" s="1" t="s">
        <v>152</v>
      </c>
      <c r="D181" s="1">
        <v>6</v>
      </c>
      <c r="E181" s="1">
        <v>2015</v>
      </c>
      <c r="F181" s="1">
        <v>500</v>
      </c>
      <c r="G181" s="2">
        <f t="shared" ref="G181:G183" si="35">SUM(F181/6)+1</f>
        <v>84.333333333333329</v>
      </c>
      <c r="H181" s="1">
        <v>140</v>
      </c>
      <c r="I181" s="1">
        <v>548</v>
      </c>
    </row>
    <row r="182" spans="1:9" s="3" customFormat="1" x14ac:dyDescent="0.25">
      <c r="A182" s="1" t="s">
        <v>150</v>
      </c>
      <c r="B182" s="1" t="s">
        <v>151</v>
      </c>
      <c r="C182" s="1">
        <v>750</v>
      </c>
      <c r="D182" s="1">
        <v>12</v>
      </c>
      <c r="E182" s="1">
        <v>2013</v>
      </c>
      <c r="F182" s="1">
        <v>608</v>
      </c>
      <c r="G182" s="2">
        <f t="shared" si="31"/>
        <v>51.666666666666664</v>
      </c>
      <c r="H182" s="1">
        <f t="shared" si="34"/>
        <v>75.989999999999995</v>
      </c>
      <c r="I182" s="1">
        <v>551</v>
      </c>
    </row>
    <row r="183" spans="1:9" s="3" customFormat="1" x14ac:dyDescent="0.25">
      <c r="A183" s="1" t="s">
        <v>150</v>
      </c>
      <c r="B183" s="1" t="s">
        <v>151</v>
      </c>
      <c r="C183" s="1" t="s">
        <v>152</v>
      </c>
      <c r="D183" s="1">
        <v>6</v>
      </c>
      <c r="E183" s="1">
        <v>2013</v>
      </c>
      <c r="F183" s="1">
        <v>696</v>
      </c>
      <c r="G183" s="2">
        <f t="shared" si="35"/>
        <v>117</v>
      </c>
      <c r="H183" s="1">
        <v>173.99</v>
      </c>
      <c r="I183" s="1">
        <v>552</v>
      </c>
    </row>
    <row r="184" spans="1:9" s="3" customFormat="1" x14ac:dyDescent="0.25">
      <c r="A184" s="1" t="s">
        <v>150</v>
      </c>
      <c r="B184" s="1" t="s">
        <v>151</v>
      </c>
      <c r="C184" s="1">
        <v>750</v>
      </c>
      <c r="D184" s="1">
        <v>12</v>
      </c>
      <c r="E184" s="1">
        <v>2016</v>
      </c>
      <c r="F184" s="1">
        <v>656</v>
      </c>
      <c r="G184" s="2">
        <f t="shared" si="31"/>
        <v>55.666666666666664</v>
      </c>
      <c r="H184" s="1">
        <f t="shared" si="34"/>
        <v>81.99</v>
      </c>
      <c r="I184" s="1">
        <v>554</v>
      </c>
    </row>
    <row r="185" spans="1:9" s="3" customFormat="1" x14ac:dyDescent="0.25">
      <c r="A185" s="1" t="s">
        <v>150</v>
      </c>
      <c r="B185" s="1" t="s">
        <v>151</v>
      </c>
      <c r="C185" s="1" t="s">
        <v>152</v>
      </c>
      <c r="D185" s="1">
        <v>6</v>
      </c>
      <c r="E185" s="1">
        <v>2016</v>
      </c>
      <c r="F185" s="1">
        <v>676</v>
      </c>
      <c r="G185" s="2">
        <v>117</v>
      </c>
      <c r="H185" s="1">
        <v>173.99</v>
      </c>
      <c r="I185" s="1">
        <v>555</v>
      </c>
    </row>
    <row r="186" spans="1:9" s="3" customFormat="1" x14ac:dyDescent="0.25">
      <c r="A186" s="1" t="s">
        <v>150</v>
      </c>
      <c r="B186" s="1" t="s">
        <v>151</v>
      </c>
      <c r="C186" s="1">
        <v>750</v>
      </c>
      <c r="D186" s="1">
        <v>12</v>
      </c>
      <c r="E186" s="1">
        <v>2017</v>
      </c>
      <c r="F186" s="1">
        <v>544</v>
      </c>
      <c r="G186" s="2">
        <f t="shared" si="31"/>
        <v>46.333333333333336</v>
      </c>
      <c r="H186" s="1">
        <f t="shared" si="34"/>
        <v>67.989999999999995</v>
      </c>
      <c r="I186" s="1">
        <v>558</v>
      </c>
    </row>
    <row r="187" spans="1:9" s="3" customFormat="1" x14ac:dyDescent="0.25">
      <c r="A187" s="1" t="s">
        <v>150</v>
      </c>
      <c r="B187" s="1" t="s">
        <v>151</v>
      </c>
      <c r="C187" s="1" t="s">
        <v>152</v>
      </c>
      <c r="D187" s="1">
        <v>6</v>
      </c>
      <c r="E187" s="1">
        <v>2017</v>
      </c>
      <c r="F187" s="1">
        <v>600</v>
      </c>
      <c r="G187" s="2">
        <f>SUM(F187/6)+1</f>
        <v>101</v>
      </c>
      <c r="H187" s="1">
        <v>173.99</v>
      </c>
      <c r="I187" s="1">
        <v>559</v>
      </c>
    </row>
    <row r="188" spans="1:9" s="3" customFormat="1" x14ac:dyDescent="0.25">
      <c r="A188" s="1" t="s">
        <v>199</v>
      </c>
      <c r="B188" s="1" t="s">
        <v>200</v>
      </c>
      <c r="C188" s="1">
        <v>750</v>
      </c>
      <c r="D188" s="1">
        <v>12</v>
      </c>
      <c r="E188" s="1">
        <v>2017</v>
      </c>
      <c r="F188" s="1">
        <v>192</v>
      </c>
      <c r="G188" s="2">
        <f t="shared" ref="G188:G204" si="36">SUM(F188/12)+1</f>
        <v>17</v>
      </c>
      <c r="H188" s="1">
        <f t="shared" ref="H188:H199" si="37">SUM(F188/8)-0.01</f>
        <v>23.99</v>
      </c>
      <c r="I188" s="1">
        <v>8437</v>
      </c>
    </row>
    <row r="189" spans="1:9" s="3" customFormat="1" x14ac:dyDescent="0.25">
      <c r="A189" s="1" t="s">
        <v>199</v>
      </c>
      <c r="B189" s="1" t="s">
        <v>200</v>
      </c>
      <c r="C189" s="1">
        <v>750</v>
      </c>
      <c r="D189" s="1">
        <v>12</v>
      </c>
      <c r="E189" s="1">
        <v>2018</v>
      </c>
      <c r="F189" s="1">
        <v>208</v>
      </c>
      <c r="G189" s="2">
        <f t="shared" si="36"/>
        <v>18.333333333333332</v>
      </c>
      <c r="H189" s="1">
        <f t="shared" si="37"/>
        <v>25.99</v>
      </c>
      <c r="I189" s="1">
        <v>8440</v>
      </c>
    </row>
    <row r="190" spans="1:9" s="3" customFormat="1" x14ac:dyDescent="0.25">
      <c r="A190" s="1" t="s">
        <v>199</v>
      </c>
      <c r="B190" s="1" t="s">
        <v>202</v>
      </c>
      <c r="C190" s="1">
        <v>750</v>
      </c>
      <c r="D190" s="1">
        <v>12</v>
      </c>
      <c r="E190" s="1">
        <v>2017</v>
      </c>
      <c r="F190" s="1">
        <v>240</v>
      </c>
      <c r="G190" s="2">
        <f t="shared" si="36"/>
        <v>21</v>
      </c>
      <c r="H190" s="1">
        <f t="shared" si="37"/>
        <v>29.99</v>
      </c>
      <c r="I190" s="1">
        <v>8441</v>
      </c>
    </row>
    <row r="191" spans="1:9" s="3" customFormat="1" x14ac:dyDescent="0.25">
      <c r="A191" s="1" t="s">
        <v>199</v>
      </c>
      <c r="B191" s="1" t="s">
        <v>201</v>
      </c>
      <c r="C191" s="1">
        <v>750</v>
      </c>
      <c r="D191" s="1">
        <v>12</v>
      </c>
      <c r="E191" s="1">
        <v>2017</v>
      </c>
      <c r="F191" s="1">
        <v>276</v>
      </c>
      <c r="G191" s="2">
        <f t="shared" si="36"/>
        <v>24</v>
      </c>
      <c r="H191" s="1">
        <f t="shared" si="37"/>
        <v>34.49</v>
      </c>
      <c r="I191" s="1">
        <v>8442</v>
      </c>
    </row>
    <row r="192" spans="1:9" s="3" customFormat="1" x14ac:dyDescent="0.25">
      <c r="A192" s="1" t="s">
        <v>199</v>
      </c>
      <c r="B192" s="1" t="s">
        <v>201</v>
      </c>
      <c r="C192" s="1">
        <v>750</v>
      </c>
      <c r="D192" s="1">
        <v>12</v>
      </c>
      <c r="E192" s="1">
        <v>2018</v>
      </c>
      <c r="F192" s="1">
        <v>276</v>
      </c>
      <c r="G192" s="2">
        <f t="shared" si="36"/>
        <v>24</v>
      </c>
      <c r="H192" s="1">
        <f t="shared" si="37"/>
        <v>34.49</v>
      </c>
      <c r="I192" s="1">
        <v>8443</v>
      </c>
    </row>
    <row r="193" spans="1:9" s="3" customFormat="1" x14ac:dyDescent="0.25">
      <c r="A193" s="1" t="s">
        <v>194</v>
      </c>
      <c r="B193" s="1" t="s">
        <v>195</v>
      </c>
      <c r="C193" s="1">
        <v>750</v>
      </c>
      <c r="D193" s="1">
        <v>12</v>
      </c>
      <c r="E193" s="1">
        <v>2019</v>
      </c>
      <c r="F193" s="1">
        <v>152</v>
      </c>
      <c r="G193" s="2">
        <f t="shared" si="36"/>
        <v>13.666666666666666</v>
      </c>
      <c r="H193" s="1">
        <f t="shared" si="37"/>
        <v>18.989999999999998</v>
      </c>
      <c r="I193" s="1">
        <v>8328</v>
      </c>
    </row>
    <row r="194" spans="1:9" s="3" customFormat="1" x14ac:dyDescent="0.25">
      <c r="A194" s="1" t="s">
        <v>194</v>
      </c>
      <c r="B194" s="1" t="s">
        <v>196</v>
      </c>
      <c r="C194" s="1">
        <v>750</v>
      </c>
      <c r="D194" s="1">
        <v>12</v>
      </c>
      <c r="E194" s="1">
        <v>2017</v>
      </c>
      <c r="F194" s="1">
        <v>144</v>
      </c>
      <c r="G194" s="2">
        <f t="shared" si="36"/>
        <v>13</v>
      </c>
      <c r="H194" s="1">
        <f t="shared" si="37"/>
        <v>17.989999999999998</v>
      </c>
      <c r="I194" s="1">
        <v>8324</v>
      </c>
    </row>
    <row r="195" spans="1:9" s="3" customFormat="1" x14ac:dyDescent="0.25">
      <c r="A195" s="1" t="s">
        <v>194</v>
      </c>
      <c r="B195" s="1" t="s">
        <v>196</v>
      </c>
      <c r="C195" s="1">
        <v>750</v>
      </c>
      <c r="D195" s="1">
        <v>12</v>
      </c>
      <c r="E195" s="1">
        <v>2018</v>
      </c>
      <c r="F195" s="1">
        <v>184</v>
      </c>
      <c r="G195" s="2">
        <f t="shared" si="36"/>
        <v>16.333333333333336</v>
      </c>
      <c r="H195" s="1">
        <f t="shared" si="37"/>
        <v>22.99</v>
      </c>
      <c r="I195" s="1">
        <v>8330</v>
      </c>
    </row>
    <row r="196" spans="1:9" s="3" customFormat="1" x14ac:dyDescent="0.25">
      <c r="A196" s="1" t="s">
        <v>194</v>
      </c>
      <c r="B196" s="1" t="s">
        <v>197</v>
      </c>
      <c r="C196" s="1">
        <v>750</v>
      </c>
      <c r="D196" s="1">
        <v>12</v>
      </c>
      <c r="E196" s="1">
        <v>2017</v>
      </c>
      <c r="F196" s="1">
        <v>72</v>
      </c>
      <c r="G196" s="2">
        <f t="shared" si="36"/>
        <v>7</v>
      </c>
      <c r="H196" s="1">
        <f t="shared" si="37"/>
        <v>8.99</v>
      </c>
      <c r="I196" s="1">
        <v>8334</v>
      </c>
    </row>
    <row r="197" spans="1:9" s="3" customFormat="1" x14ac:dyDescent="0.25">
      <c r="A197" s="1" t="s">
        <v>194</v>
      </c>
      <c r="B197" s="1" t="s">
        <v>197</v>
      </c>
      <c r="C197" s="1">
        <v>750</v>
      </c>
      <c r="D197" s="1">
        <v>12</v>
      </c>
      <c r="E197" s="1">
        <v>2020</v>
      </c>
      <c r="F197" s="1">
        <v>120</v>
      </c>
      <c r="G197" s="2">
        <f t="shared" si="36"/>
        <v>11</v>
      </c>
      <c r="H197" s="1">
        <f t="shared" si="37"/>
        <v>14.99</v>
      </c>
      <c r="I197" s="1">
        <v>8325</v>
      </c>
    </row>
    <row r="198" spans="1:9" s="3" customFormat="1" x14ac:dyDescent="0.25">
      <c r="A198" s="1" t="s">
        <v>194</v>
      </c>
      <c r="B198" s="1" t="s">
        <v>233</v>
      </c>
      <c r="C198" s="1">
        <v>750</v>
      </c>
      <c r="D198" s="1">
        <v>12</v>
      </c>
      <c r="E198" s="1">
        <v>2017</v>
      </c>
      <c r="F198" s="1">
        <v>132</v>
      </c>
      <c r="G198" s="2">
        <f t="shared" si="36"/>
        <v>12</v>
      </c>
      <c r="H198" s="1">
        <f t="shared" si="37"/>
        <v>16.489999999999998</v>
      </c>
      <c r="I198" s="1">
        <v>8323</v>
      </c>
    </row>
    <row r="199" spans="1:9" s="3" customFormat="1" x14ac:dyDescent="0.25">
      <c r="A199" s="1" t="s">
        <v>194</v>
      </c>
      <c r="B199" s="1" t="s">
        <v>233</v>
      </c>
      <c r="C199" s="1">
        <v>750</v>
      </c>
      <c r="D199" s="1">
        <v>12</v>
      </c>
      <c r="E199" s="1">
        <v>2020</v>
      </c>
      <c r="F199" s="1">
        <v>160</v>
      </c>
      <c r="G199" s="2">
        <f t="shared" si="36"/>
        <v>14.333333333333334</v>
      </c>
      <c r="H199" s="1">
        <f t="shared" si="37"/>
        <v>19.989999999999998</v>
      </c>
      <c r="I199" s="1">
        <v>8333</v>
      </c>
    </row>
    <row r="200" spans="1:9" s="3" customFormat="1" x14ac:dyDescent="0.25">
      <c r="A200" s="1" t="s">
        <v>153</v>
      </c>
      <c r="B200" s="1" t="s">
        <v>154</v>
      </c>
      <c r="C200" s="1">
        <v>750</v>
      </c>
      <c r="D200" s="1">
        <v>12</v>
      </c>
      <c r="E200" s="1">
        <v>2019</v>
      </c>
      <c r="F200" s="1">
        <v>176</v>
      </c>
      <c r="G200" s="2">
        <f t="shared" si="36"/>
        <v>15.666666666666666</v>
      </c>
      <c r="H200" s="1">
        <f t="shared" ref="H200:H204" si="38">SUM(F200/8)-0.01</f>
        <v>21.99</v>
      </c>
      <c r="I200" s="1" t="s">
        <v>203</v>
      </c>
    </row>
    <row r="201" spans="1:9" s="3" customFormat="1" x14ac:dyDescent="0.25">
      <c r="A201" s="1" t="s">
        <v>155</v>
      </c>
      <c r="B201" s="1" t="s">
        <v>156</v>
      </c>
      <c r="C201" s="1">
        <v>750</v>
      </c>
      <c r="D201" s="1">
        <v>12</v>
      </c>
      <c r="E201" s="1">
        <v>2013</v>
      </c>
      <c r="F201" s="1">
        <v>576</v>
      </c>
      <c r="G201" s="2">
        <f t="shared" si="36"/>
        <v>49</v>
      </c>
      <c r="H201" s="1">
        <f t="shared" si="38"/>
        <v>71.989999999999995</v>
      </c>
      <c r="I201" s="1">
        <v>3994</v>
      </c>
    </row>
    <row r="202" spans="1:9" s="3" customFormat="1" x14ac:dyDescent="0.25">
      <c r="A202" s="1" t="s">
        <v>155</v>
      </c>
      <c r="B202" s="1" t="s">
        <v>227</v>
      </c>
      <c r="C202" s="1">
        <v>750</v>
      </c>
      <c r="D202" s="1">
        <v>12</v>
      </c>
      <c r="E202" s="1">
        <v>2019</v>
      </c>
      <c r="F202" s="1">
        <v>136</v>
      </c>
      <c r="G202" s="2">
        <f t="shared" si="36"/>
        <v>12.333333333333334</v>
      </c>
      <c r="H202" s="1">
        <f t="shared" si="38"/>
        <v>16.989999999999998</v>
      </c>
      <c r="I202" s="1">
        <v>39105</v>
      </c>
    </row>
    <row r="203" spans="1:9" s="3" customFormat="1" x14ac:dyDescent="0.25">
      <c r="A203" s="1" t="s">
        <v>155</v>
      </c>
      <c r="B203" s="1" t="s">
        <v>158</v>
      </c>
      <c r="C203" s="1">
        <v>750</v>
      </c>
      <c r="D203" s="1">
        <v>12</v>
      </c>
      <c r="E203" s="1">
        <v>2017</v>
      </c>
      <c r="F203" s="1">
        <v>240</v>
      </c>
      <c r="G203" s="2">
        <f t="shared" si="36"/>
        <v>21</v>
      </c>
      <c r="H203" s="1">
        <f t="shared" si="38"/>
        <v>29.99</v>
      </c>
      <c r="I203" s="1">
        <v>39101</v>
      </c>
    </row>
    <row r="204" spans="1:9" s="3" customFormat="1" x14ac:dyDescent="0.25">
      <c r="A204" s="1" t="s">
        <v>155</v>
      </c>
      <c r="B204" s="1" t="s">
        <v>159</v>
      </c>
      <c r="C204" s="1">
        <v>750</v>
      </c>
      <c r="D204" s="1">
        <v>12</v>
      </c>
      <c r="E204" s="1">
        <v>2017</v>
      </c>
      <c r="F204" s="1">
        <v>264</v>
      </c>
      <c r="G204" s="2">
        <f t="shared" si="36"/>
        <v>23</v>
      </c>
      <c r="H204" s="1">
        <f t="shared" si="38"/>
        <v>32.99</v>
      </c>
      <c r="I204" s="1">
        <v>39102</v>
      </c>
    </row>
    <row r="205" spans="1:9" s="3" customFormat="1" x14ac:dyDescent="0.25">
      <c r="A205" s="1" t="s">
        <v>73</v>
      </c>
      <c r="B205" s="1" t="s">
        <v>75</v>
      </c>
      <c r="C205" s="1">
        <v>750</v>
      </c>
      <c r="D205" s="1">
        <v>12</v>
      </c>
      <c r="E205" s="1">
        <v>2015</v>
      </c>
      <c r="F205" s="1">
        <v>208</v>
      </c>
      <c r="G205" s="2">
        <f>SUM(F205/12)+1</f>
        <v>18.333333333333332</v>
      </c>
      <c r="H205" s="1">
        <f>SUM(F205/8)-0.01</f>
        <v>25.99</v>
      </c>
      <c r="I205" s="1">
        <v>4240</v>
      </c>
    </row>
    <row r="206" spans="1:9" s="3" customFormat="1" x14ac:dyDescent="0.25">
      <c r="A206" s="1" t="s">
        <v>73</v>
      </c>
      <c r="B206" s="1" t="s">
        <v>96</v>
      </c>
      <c r="C206" s="1">
        <v>750</v>
      </c>
      <c r="D206" s="1">
        <v>12</v>
      </c>
      <c r="E206" s="1">
        <v>2017</v>
      </c>
      <c r="F206" s="1">
        <v>288</v>
      </c>
      <c r="G206" s="2">
        <f>SUM(F206/12)+1</f>
        <v>25</v>
      </c>
      <c r="H206" s="1">
        <f>SUM(F206/8)-0.01</f>
        <v>35.99</v>
      </c>
      <c r="I206" s="1">
        <v>4235</v>
      </c>
    </row>
    <row r="207" spans="1:9" s="3" customFormat="1" x14ac:dyDescent="0.25">
      <c r="A207" s="1" t="s">
        <v>73</v>
      </c>
      <c r="B207" s="1" t="s">
        <v>133</v>
      </c>
      <c r="C207" s="1">
        <v>750</v>
      </c>
      <c r="D207" s="1">
        <v>12</v>
      </c>
      <c r="E207" s="1">
        <v>2017</v>
      </c>
      <c r="F207" s="1">
        <v>208</v>
      </c>
      <c r="G207" s="2">
        <f>SUM(F207/12)+1</f>
        <v>18.333333333333332</v>
      </c>
      <c r="H207" s="1">
        <f>SUM(F207/8)-0.01</f>
        <v>25.99</v>
      </c>
      <c r="I207" s="1">
        <v>4243</v>
      </c>
    </row>
    <row r="208" spans="1:9" s="3" customFormat="1" x14ac:dyDescent="0.25">
      <c r="A208" s="1" t="s">
        <v>73</v>
      </c>
      <c r="B208" s="1" t="s">
        <v>134</v>
      </c>
      <c r="C208" s="1">
        <v>750</v>
      </c>
      <c r="D208" s="1">
        <v>12</v>
      </c>
      <c r="E208" s="1">
        <v>2017</v>
      </c>
      <c r="F208" s="1">
        <v>160</v>
      </c>
      <c r="G208" s="2">
        <f>SUM(F208/12)+1</f>
        <v>14.333333333333334</v>
      </c>
      <c r="H208" s="1">
        <f>SUM(F208/8)-0.01</f>
        <v>19.989999999999998</v>
      </c>
      <c r="I208" s="1">
        <v>4244</v>
      </c>
    </row>
    <row r="209" spans="1:9" s="3" customFormat="1" x14ac:dyDescent="0.25">
      <c r="A209" s="1" t="s">
        <v>73</v>
      </c>
      <c r="B209" s="1" t="s">
        <v>74</v>
      </c>
      <c r="C209" s="1">
        <v>750</v>
      </c>
      <c r="D209" s="1">
        <v>12</v>
      </c>
      <c r="E209" s="1">
        <v>2017</v>
      </c>
      <c r="F209" s="1">
        <v>324</v>
      </c>
      <c r="G209" s="2">
        <f>SUM(F209/12)+1</f>
        <v>28</v>
      </c>
      <c r="H209" s="1">
        <f>SUM(F209/8)-0.01</f>
        <v>40.49</v>
      </c>
      <c r="I209" s="1">
        <v>4242</v>
      </c>
    </row>
    <row r="210" spans="1:9" s="3" customFormat="1" x14ac:dyDescent="0.25">
      <c r="A210" s="1" t="s">
        <v>73</v>
      </c>
      <c r="B210" s="1" t="s">
        <v>75</v>
      </c>
      <c r="C210" s="1">
        <v>750</v>
      </c>
      <c r="D210" s="1">
        <v>12</v>
      </c>
      <c r="E210" s="1">
        <v>2017</v>
      </c>
      <c r="F210" s="1">
        <v>208</v>
      </c>
      <c r="G210" s="2">
        <f t="shared" ref="G210:G216" si="39">SUM(F210/12)+1</f>
        <v>18.333333333333332</v>
      </c>
      <c r="H210" s="1">
        <f t="shared" ref="H210:H216" si="40">SUM(F210/8)-0.01</f>
        <v>25.99</v>
      </c>
      <c r="I210" s="1">
        <v>4245</v>
      </c>
    </row>
    <row r="211" spans="1:9" s="3" customFormat="1" x14ac:dyDescent="0.25">
      <c r="A211" s="1" t="s">
        <v>73</v>
      </c>
      <c r="B211" s="1" t="s">
        <v>96</v>
      </c>
      <c r="C211" s="1">
        <v>750</v>
      </c>
      <c r="D211" s="1">
        <v>12</v>
      </c>
      <c r="E211" s="1">
        <v>2018</v>
      </c>
      <c r="F211" s="1">
        <v>288</v>
      </c>
      <c r="G211" s="2">
        <f t="shared" si="39"/>
        <v>25</v>
      </c>
      <c r="H211" s="1">
        <f t="shared" si="40"/>
        <v>35.99</v>
      </c>
      <c r="I211" s="1">
        <v>4246</v>
      </c>
    </row>
    <row r="212" spans="1:9" s="3" customFormat="1" x14ac:dyDescent="0.25">
      <c r="A212" s="1" t="s">
        <v>73</v>
      </c>
      <c r="B212" s="1" t="s">
        <v>133</v>
      </c>
      <c r="C212" s="1">
        <v>750</v>
      </c>
      <c r="D212" s="1">
        <v>12</v>
      </c>
      <c r="E212" s="1">
        <v>2018</v>
      </c>
      <c r="F212" s="1">
        <v>208</v>
      </c>
      <c r="G212" s="2">
        <f t="shared" si="39"/>
        <v>18.333333333333332</v>
      </c>
      <c r="H212" s="1">
        <f t="shared" si="40"/>
        <v>25.99</v>
      </c>
      <c r="I212" s="1">
        <v>4248</v>
      </c>
    </row>
    <row r="213" spans="1:9" s="3" customFormat="1" x14ac:dyDescent="0.25">
      <c r="A213" s="1" t="s">
        <v>73</v>
      </c>
      <c r="B213" s="1" t="s">
        <v>134</v>
      </c>
      <c r="C213" s="1">
        <v>750</v>
      </c>
      <c r="D213" s="1">
        <v>12</v>
      </c>
      <c r="E213" s="1">
        <v>2018</v>
      </c>
      <c r="F213" s="1">
        <v>160</v>
      </c>
      <c r="G213" s="2">
        <f t="shared" si="39"/>
        <v>14.333333333333334</v>
      </c>
      <c r="H213" s="1">
        <f t="shared" si="40"/>
        <v>19.989999999999998</v>
      </c>
      <c r="I213" s="1">
        <v>4249</v>
      </c>
    </row>
    <row r="214" spans="1:9" s="3" customFormat="1" x14ac:dyDescent="0.25">
      <c r="A214" s="1" t="s">
        <v>73</v>
      </c>
      <c r="B214" s="1" t="s">
        <v>74</v>
      </c>
      <c r="C214" s="1">
        <v>750</v>
      </c>
      <c r="D214" s="1">
        <v>12</v>
      </c>
      <c r="E214" s="1">
        <v>2018</v>
      </c>
      <c r="F214" s="1">
        <v>324</v>
      </c>
      <c r="G214" s="2">
        <f t="shared" si="39"/>
        <v>28</v>
      </c>
      <c r="H214" s="1">
        <f t="shared" si="40"/>
        <v>40.49</v>
      </c>
      <c r="I214" s="1">
        <v>4247</v>
      </c>
    </row>
    <row r="215" spans="1:9" s="3" customFormat="1" x14ac:dyDescent="0.25">
      <c r="A215" s="1" t="s">
        <v>15</v>
      </c>
      <c r="B215" s="1" t="s">
        <v>49</v>
      </c>
      <c r="C215" s="1">
        <v>750</v>
      </c>
      <c r="D215" s="1">
        <v>12</v>
      </c>
      <c r="E215" s="1">
        <v>2019</v>
      </c>
      <c r="F215" s="1">
        <v>176</v>
      </c>
      <c r="G215" s="2">
        <f>SUM(F215/12)+1</f>
        <v>15.666666666666666</v>
      </c>
      <c r="H215" s="1">
        <f>SUM(F215/8)-0.01</f>
        <v>21.99</v>
      </c>
      <c r="I215" s="1">
        <v>7823</v>
      </c>
    </row>
    <row r="216" spans="1:9" s="3" customFormat="1" x14ac:dyDescent="0.25">
      <c r="A216" s="1" t="s">
        <v>41</v>
      </c>
      <c r="B216" s="1" t="s">
        <v>42</v>
      </c>
      <c r="C216" s="1">
        <v>750</v>
      </c>
      <c r="D216" s="1">
        <v>12</v>
      </c>
      <c r="E216" s="1">
        <v>2015</v>
      </c>
      <c r="F216" s="1">
        <v>312</v>
      </c>
      <c r="G216" s="2">
        <f t="shared" si="39"/>
        <v>27</v>
      </c>
      <c r="H216" s="1">
        <f t="shared" si="40"/>
        <v>38.99</v>
      </c>
      <c r="I216" s="1">
        <v>66109</v>
      </c>
    </row>
    <row r="217" spans="1:9" s="3" customFormat="1" x14ac:dyDescent="0.25">
      <c r="A217" s="1" t="s">
        <v>41</v>
      </c>
      <c r="B217" s="1" t="s">
        <v>47</v>
      </c>
      <c r="C217" s="1">
        <v>750</v>
      </c>
      <c r="D217" s="1">
        <v>12</v>
      </c>
      <c r="E217" s="1">
        <v>2018</v>
      </c>
      <c r="F217" s="1">
        <v>144</v>
      </c>
      <c r="G217" s="2">
        <f t="shared" ref="G217:G221" si="41">SUM(F217/12)+1</f>
        <v>13</v>
      </c>
      <c r="H217" s="1">
        <f t="shared" ref="H217:H221" si="42">SUM(F217/8)-0.01</f>
        <v>17.989999999999998</v>
      </c>
      <c r="I217" s="1">
        <v>66108</v>
      </c>
    </row>
    <row r="218" spans="1:9" s="3" customFormat="1" x14ac:dyDescent="0.25">
      <c r="A218" s="1" t="s">
        <v>41</v>
      </c>
      <c r="B218" s="1" t="s">
        <v>34</v>
      </c>
      <c r="C218" s="1">
        <v>750</v>
      </c>
      <c r="D218" s="1">
        <v>12</v>
      </c>
      <c r="E218" s="1">
        <v>2018</v>
      </c>
      <c r="F218" s="1">
        <v>180</v>
      </c>
      <c r="G218" s="2">
        <f t="shared" si="41"/>
        <v>16</v>
      </c>
      <c r="H218" s="1">
        <f t="shared" si="42"/>
        <v>22.49</v>
      </c>
      <c r="I218" s="1">
        <v>66118</v>
      </c>
    </row>
    <row r="219" spans="1:9" s="3" customFormat="1" x14ac:dyDescent="0.25">
      <c r="A219" s="1" t="s">
        <v>41</v>
      </c>
      <c r="B219" s="1" t="s">
        <v>34</v>
      </c>
      <c r="C219" s="1">
        <v>750</v>
      </c>
      <c r="D219" s="1">
        <v>12</v>
      </c>
      <c r="E219" s="1">
        <v>2017</v>
      </c>
      <c r="F219" s="1">
        <v>200</v>
      </c>
      <c r="G219" s="2">
        <f t="shared" si="41"/>
        <v>17.666666666666668</v>
      </c>
      <c r="H219" s="1">
        <f t="shared" si="42"/>
        <v>24.99</v>
      </c>
      <c r="I219" s="1">
        <v>66110</v>
      </c>
    </row>
    <row r="220" spans="1:9" s="3" customFormat="1" x14ac:dyDescent="0.25">
      <c r="A220" s="1" t="s">
        <v>120</v>
      </c>
      <c r="B220" s="1" t="s">
        <v>118</v>
      </c>
      <c r="C220" s="1">
        <v>750</v>
      </c>
      <c r="D220" s="1">
        <v>12</v>
      </c>
      <c r="E220" s="1">
        <v>2014</v>
      </c>
      <c r="F220" s="1">
        <v>424</v>
      </c>
      <c r="G220" s="2">
        <f t="shared" si="41"/>
        <v>36.333333333333336</v>
      </c>
      <c r="H220" s="1">
        <f t="shared" si="42"/>
        <v>52.99</v>
      </c>
      <c r="I220" s="1">
        <v>1446</v>
      </c>
    </row>
    <row r="221" spans="1:9" s="3" customFormat="1" x14ac:dyDescent="0.25">
      <c r="A221" s="1" t="s">
        <v>119</v>
      </c>
      <c r="B221" s="1" t="s">
        <v>110</v>
      </c>
      <c r="C221" s="1">
        <v>750</v>
      </c>
      <c r="D221" s="1">
        <v>12</v>
      </c>
      <c r="E221" s="1">
        <v>2017</v>
      </c>
      <c r="F221" s="1">
        <v>324</v>
      </c>
      <c r="G221" s="2">
        <f t="shared" si="41"/>
        <v>28</v>
      </c>
      <c r="H221" s="1">
        <f t="shared" si="42"/>
        <v>40.49</v>
      </c>
      <c r="I221" s="1">
        <v>1461</v>
      </c>
    </row>
    <row r="222" spans="1:9" s="3" customFormat="1" x14ac:dyDescent="0.25">
      <c r="A222" s="1" t="s">
        <v>128</v>
      </c>
      <c r="B222" s="1" t="s">
        <v>129</v>
      </c>
      <c r="C222" s="1">
        <v>750</v>
      </c>
      <c r="D222" s="1">
        <v>12</v>
      </c>
      <c r="E222" s="1">
        <v>2017</v>
      </c>
      <c r="F222" s="1">
        <v>240</v>
      </c>
      <c r="G222" s="2">
        <f t="shared" ref="G222:G227" si="43">SUM(F222/12)+1</f>
        <v>21</v>
      </c>
      <c r="H222" s="1">
        <f t="shared" ref="H222:H227" si="44">SUM(F222/8)-0.01</f>
        <v>29.99</v>
      </c>
      <c r="I222" s="1">
        <v>1463</v>
      </c>
    </row>
    <row r="223" spans="1:9" s="3" customFormat="1" x14ac:dyDescent="0.25">
      <c r="A223" s="1" t="s">
        <v>238</v>
      </c>
      <c r="B223" s="1" t="s">
        <v>239</v>
      </c>
      <c r="C223" s="1">
        <v>750</v>
      </c>
      <c r="D223" s="1">
        <v>12</v>
      </c>
      <c r="E223" s="1">
        <v>2016</v>
      </c>
      <c r="F223" s="1">
        <v>168</v>
      </c>
      <c r="G223" s="2">
        <f t="shared" si="43"/>
        <v>15</v>
      </c>
      <c r="H223" s="1">
        <f t="shared" si="44"/>
        <v>20.99</v>
      </c>
      <c r="I223" s="1">
        <v>8618</v>
      </c>
    </row>
    <row r="224" spans="1:9" s="3" customFormat="1" x14ac:dyDescent="0.25">
      <c r="A224" s="1" t="s">
        <v>69</v>
      </c>
      <c r="B224" s="1" t="s">
        <v>71</v>
      </c>
      <c r="C224" s="1">
        <v>750</v>
      </c>
      <c r="D224" s="1">
        <v>12</v>
      </c>
      <c r="E224" s="1">
        <v>2012</v>
      </c>
      <c r="F224" s="1">
        <v>400</v>
      </c>
      <c r="G224" s="2">
        <f t="shared" si="43"/>
        <v>34.333333333333336</v>
      </c>
      <c r="H224" s="1">
        <f t="shared" si="44"/>
        <v>49.99</v>
      </c>
      <c r="I224" s="1">
        <v>5042</v>
      </c>
    </row>
    <row r="225" spans="1:9" s="3" customFormat="1" x14ac:dyDescent="0.25">
      <c r="A225" s="1" t="s">
        <v>69</v>
      </c>
      <c r="B225" s="1" t="s">
        <v>2</v>
      </c>
      <c r="C225" s="1">
        <v>750</v>
      </c>
      <c r="D225" s="1">
        <v>12</v>
      </c>
      <c r="E225" s="1">
        <v>2018</v>
      </c>
      <c r="F225" s="1">
        <v>176</v>
      </c>
      <c r="G225" s="2">
        <f t="shared" si="43"/>
        <v>15.666666666666666</v>
      </c>
      <c r="H225" s="1">
        <f t="shared" si="44"/>
        <v>21.99</v>
      </c>
      <c r="I225" s="1">
        <v>5046</v>
      </c>
    </row>
    <row r="226" spans="1:9" s="3" customFormat="1" x14ac:dyDescent="0.25">
      <c r="A226" s="1" t="s">
        <v>69</v>
      </c>
      <c r="B226" s="1" t="s">
        <v>70</v>
      </c>
      <c r="C226" s="1">
        <v>750</v>
      </c>
      <c r="D226" s="1">
        <v>12</v>
      </c>
      <c r="E226" s="1">
        <v>2013</v>
      </c>
      <c r="F226" s="1">
        <v>264</v>
      </c>
      <c r="G226" s="2">
        <f t="shared" si="43"/>
        <v>23</v>
      </c>
      <c r="H226" s="1">
        <f t="shared" si="44"/>
        <v>32.99</v>
      </c>
      <c r="I226" s="1">
        <v>5041</v>
      </c>
    </row>
    <row r="227" spans="1:9" s="3" customFormat="1" x14ac:dyDescent="0.25">
      <c r="A227" s="1" t="s">
        <v>69</v>
      </c>
      <c r="B227" s="1" t="s">
        <v>70</v>
      </c>
      <c r="C227" s="1">
        <v>750</v>
      </c>
      <c r="D227" s="1">
        <v>12</v>
      </c>
      <c r="E227" s="1">
        <v>2015</v>
      </c>
      <c r="F227" s="1">
        <v>276</v>
      </c>
      <c r="G227" s="2">
        <f t="shared" si="43"/>
        <v>24</v>
      </c>
      <c r="H227" s="1">
        <f t="shared" si="44"/>
        <v>34.49</v>
      </c>
      <c r="I227" s="1">
        <v>5045</v>
      </c>
    </row>
    <row r="228" spans="1:9" s="3" customFormat="1" x14ac:dyDescent="0.25">
      <c r="A228" s="1" t="s">
        <v>92</v>
      </c>
      <c r="B228" s="1" t="s">
        <v>93</v>
      </c>
      <c r="C228" s="1">
        <v>750</v>
      </c>
      <c r="D228" s="1">
        <v>12</v>
      </c>
      <c r="E228" s="1">
        <v>2013</v>
      </c>
      <c r="F228" s="1">
        <v>512</v>
      </c>
      <c r="G228" s="2">
        <v>59</v>
      </c>
      <c r="H228" s="1">
        <v>60</v>
      </c>
      <c r="I228" s="1">
        <v>5326</v>
      </c>
    </row>
    <row r="229" spans="1:9" s="3" customFormat="1" x14ac:dyDescent="0.25">
      <c r="A229" s="1" t="s">
        <v>92</v>
      </c>
      <c r="B229" s="1" t="s">
        <v>93</v>
      </c>
      <c r="C229" s="1" t="s">
        <v>40</v>
      </c>
      <c r="D229" s="1">
        <v>6</v>
      </c>
      <c r="E229" s="1">
        <v>2013</v>
      </c>
      <c r="F229" s="1">
        <v>520</v>
      </c>
      <c r="G229" s="2">
        <v>140</v>
      </c>
      <c r="H229" s="1">
        <v>140</v>
      </c>
      <c r="I229" s="1">
        <v>5327</v>
      </c>
    </row>
    <row r="230" spans="1:9" s="3" customFormat="1" x14ac:dyDescent="0.25">
      <c r="A230" s="1" t="s">
        <v>92</v>
      </c>
      <c r="B230" s="1" t="s">
        <v>93</v>
      </c>
      <c r="C230" s="1">
        <v>750</v>
      </c>
      <c r="D230" s="1">
        <v>12</v>
      </c>
      <c r="E230" s="1">
        <v>2014</v>
      </c>
      <c r="F230" s="1">
        <v>448</v>
      </c>
      <c r="G230" s="2">
        <f t="shared" ref="G230:G238" si="45">SUM(F230/12)+1</f>
        <v>38.333333333333336</v>
      </c>
      <c r="H230" s="1">
        <f t="shared" ref="H230:H238" si="46">SUM(F230/8)-0.01</f>
        <v>55.99</v>
      </c>
      <c r="I230" s="1">
        <v>5329</v>
      </c>
    </row>
    <row r="231" spans="1:9" s="3" customFormat="1" x14ac:dyDescent="0.25">
      <c r="A231" s="1" t="s">
        <v>92</v>
      </c>
      <c r="B231" s="1" t="s">
        <v>93</v>
      </c>
      <c r="C231" s="1">
        <v>750</v>
      </c>
      <c r="D231" s="1">
        <v>12</v>
      </c>
      <c r="E231" s="1">
        <v>2015</v>
      </c>
      <c r="F231" s="1">
        <v>532</v>
      </c>
      <c r="G231" s="2">
        <f t="shared" si="45"/>
        <v>45.333333333333336</v>
      </c>
      <c r="H231" s="1">
        <f t="shared" si="46"/>
        <v>66.489999999999995</v>
      </c>
      <c r="I231" s="1">
        <v>5333</v>
      </c>
    </row>
    <row r="232" spans="1:9" s="3" customFormat="1" x14ac:dyDescent="0.25">
      <c r="A232" s="1" t="s">
        <v>92</v>
      </c>
      <c r="B232" s="1" t="s">
        <v>138</v>
      </c>
      <c r="C232" s="1">
        <v>750</v>
      </c>
      <c r="D232" s="1">
        <v>12</v>
      </c>
      <c r="E232" s="1">
        <v>2015</v>
      </c>
      <c r="F232" s="1">
        <v>532</v>
      </c>
      <c r="G232" s="2">
        <f t="shared" si="45"/>
        <v>45.333333333333336</v>
      </c>
      <c r="H232" s="1">
        <f t="shared" si="46"/>
        <v>66.489999999999995</v>
      </c>
      <c r="I232" s="1">
        <v>5332</v>
      </c>
    </row>
    <row r="233" spans="1:9" s="3" customFormat="1" x14ac:dyDescent="0.25">
      <c r="A233" s="1" t="s">
        <v>92</v>
      </c>
      <c r="B233" s="1" t="s">
        <v>93</v>
      </c>
      <c r="C233" s="1">
        <v>750</v>
      </c>
      <c r="D233" s="1">
        <v>12</v>
      </c>
      <c r="E233" s="1">
        <v>2015</v>
      </c>
      <c r="F233" s="1">
        <v>532</v>
      </c>
      <c r="G233" s="2">
        <f t="shared" si="45"/>
        <v>45.333333333333336</v>
      </c>
      <c r="H233" s="1">
        <f t="shared" si="46"/>
        <v>66.489999999999995</v>
      </c>
      <c r="I233" s="1">
        <v>5333</v>
      </c>
    </row>
    <row r="234" spans="1:9" s="3" customFormat="1" x14ac:dyDescent="0.25">
      <c r="A234" s="1" t="s">
        <v>92</v>
      </c>
      <c r="B234" s="1" t="s">
        <v>138</v>
      </c>
      <c r="C234" s="1">
        <v>750</v>
      </c>
      <c r="D234" s="1">
        <v>12</v>
      </c>
      <c r="E234" s="1">
        <v>2015</v>
      </c>
      <c r="F234" s="1">
        <v>532</v>
      </c>
      <c r="G234" s="2">
        <f t="shared" si="45"/>
        <v>45.333333333333336</v>
      </c>
      <c r="H234" s="1">
        <f t="shared" si="46"/>
        <v>66.489999999999995</v>
      </c>
      <c r="I234" s="1">
        <v>5332</v>
      </c>
    </row>
    <row r="235" spans="1:9" s="3" customFormat="1" x14ac:dyDescent="0.25">
      <c r="A235" s="1" t="s">
        <v>92</v>
      </c>
      <c r="B235" s="1" t="s">
        <v>93</v>
      </c>
      <c r="C235" s="1">
        <v>750</v>
      </c>
      <c r="D235" s="1">
        <v>12</v>
      </c>
      <c r="E235" s="1">
        <v>2016</v>
      </c>
      <c r="F235" s="1">
        <v>536</v>
      </c>
      <c r="G235" s="2">
        <f t="shared" si="45"/>
        <v>45.666666666666664</v>
      </c>
      <c r="H235" s="1">
        <f t="shared" si="46"/>
        <v>66.989999999999995</v>
      </c>
      <c r="I235" s="1">
        <v>5337</v>
      </c>
    </row>
    <row r="236" spans="1:9" s="3" customFormat="1" x14ac:dyDescent="0.25">
      <c r="A236" s="1" t="s">
        <v>92</v>
      </c>
      <c r="B236" s="1" t="s">
        <v>138</v>
      </c>
      <c r="C236" s="1">
        <v>750</v>
      </c>
      <c r="D236" s="1">
        <v>12</v>
      </c>
      <c r="E236" s="1">
        <v>2016</v>
      </c>
      <c r="F236" s="1">
        <v>536</v>
      </c>
      <c r="G236" s="2">
        <f t="shared" si="45"/>
        <v>45.666666666666664</v>
      </c>
      <c r="H236" s="1">
        <f t="shared" si="46"/>
        <v>66.989999999999995</v>
      </c>
      <c r="I236" s="1">
        <v>5336</v>
      </c>
    </row>
    <row r="237" spans="1:9" s="3" customFormat="1" x14ac:dyDescent="0.25">
      <c r="A237" s="1" t="s">
        <v>8</v>
      </c>
      <c r="B237" s="1" t="s">
        <v>32</v>
      </c>
      <c r="C237" s="1">
        <v>750</v>
      </c>
      <c r="D237" s="1">
        <v>12</v>
      </c>
      <c r="E237" s="1">
        <v>2015</v>
      </c>
      <c r="F237" s="1">
        <v>188</v>
      </c>
      <c r="G237" s="2">
        <f t="shared" si="45"/>
        <v>16.666666666666664</v>
      </c>
      <c r="H237" s="1">
        <f t="shared" si="46"/>
        <v>23.49</v>
      </c>
      <c r="I237" s="1">
        <v>6260</v>
      </c>
    </row>
    <row r="238" spans="1:9" s="3" customFormat="1" x14ac:dyDescent="0.25">
      <c r="A238" s="1" t="s">
        <v>8</v>
      </c>
      <c r="B238" s="1" t="s">
        <v>32</v>
      </c>
      <c r="C238" s="1">
        <v>750</v>
      </c>
      <c r="D238" s="1">
        <v>12</v>
      </c>
      <c r="E238" s="1">
        <v>2016</v>
      </c>
      <c r="F238" s="1">
        <v>192</v>
      </c>
      <c r="G238" s="2">
        <f t="shared" si="45"/>
        <v>17</v>
      </c>
      <c r="H238" s="1">
        <f t="shared" si="46"/>
        <v>23.99</v>
      </c>
      <c r="I238" s="1">
        <v>6263</v>
      </c>
    </row>
    <row r="239" spans="1:9" s="3" customFormat="1" x14ac:dyDescent="0.25">
      <c r="A239" s="1" t="s">
        <v>8</v>
      </c>
      <c r="B239" s="1" t="s">
        <v>32</v>
      </c>
      <c r="C239" s="1">
        <v>750</v>
      </c>
      <c r="D239" s="1">
        <v>12</v>
      </c>
      <c r="E239" s="1">
        <v>2017</v>
      </c>
      <c r="F239" s="1">
        <v>192</v>
      </c>
      <c r="G239" s="2">
        <f>SUM(F239/12)+1</f>
        <v>17</v>
      </c>
      <c r="H239" s="1">
        <f t="shared" ref="H239:H248" si="47">SUM(F239/8)-0.01</f>
        <v>23.99</v>
      </c>
      <c r="I239" s="1">
        <v>6265</v>
      </c>
    </row>
    <row r="240" spans="1:9" s="3" customFormat="1" x14ac:dyDescent="0.25">
      <c r="A240" s="1" t="s">
        <v>8</v>
      </c>
      <c r="B240" s="1" t="s">
        <v>4</v>
      </c>
      <c r="C240" s="1">
        <v>750</v>
      </c>
      <c r="D240" s="1">
        <v>12</v>
      </c>
      <c r="E240" s="1">
        <v>2014</v>
      </c>
      <c r="F240" s="1">
        <v>320</v>
      </c>
      <c r="G240" s="2">
        <v>26</v>
      </c>
      <c r="H240" s="1">
        <f t="shared" si="47"/>
        <v>39.99</v>
      </c>
      <c r="I240" s="1">
        <v>6264</v>
      </c>
    </row>
    <row r="241" spans="1:9" s="3" customFormat="1" x14ac:dyDescent="0.25">
      <c r="A241" s="1" t="s">
        <v>8</v>
      </c>
      <c r="B241" s="1" t="s">
        <v>4</v>
      </c>
      <c r="C241" s="1">
        <v>750</v>
      </c>
      <c r="D241" s="1">
        <v>12</v>
      </c>
      <c r="E241" s="1">
        <v>2015</v>
      </c>
      <c r="F241" s="1">
        <v>320</v>
      </c>
      <c r="G241" s="2">
        <v>26</v>
      </c>
      <c r="H241" s="1">
        <f t="shared" si="47"/>
        <v>39.99</v>
      </c>
      <c r="I241" s="1">
        <v>6266</v>
      </c>
    </row>
    <row r="242" spans="1:9" s="3" customFormat="1" x14ac:dyDescent="0.25">
      <c r="A242" s="1" t="s">
        <v>8</v>
      </c>
      <c r="B242" s="1" t="s">
        <v>76</v>
      </c>
      <c r="C242" s="1">
        <v>750</v>
      </c>
      <c r="D242" s="1">
        <v>12</v>
      </c>
      <c r="E242" s="1">
        <v>2015</v>
      </c>
      <c r="F242" s="1">
        <v>700</v>
      </c>
      <c r="G242" s="2">
        <f>SUM(F242/12)+1</f>
        <v>59.333333333333336</v>
      </c>
      <c r="H242" s="1">
        <f t="shared" si="47"/>
        <v>87.49</v>
      </c>
      <c r="I242" s="1">
        <v>6267</v>
      </c>
    </row>
    <row r="243" spans="1:9" s="3" customFormat="1" x14ac:dyDescent="0.25">
      <c r="A243" s="1" t="s">
        <v>234</v>
      </c>
      <c r="B243" s="1" t="s">
        <v>235</v>
      </c>
      <c r="C243" s="1">
        <v>750</v>
      </c>
      <c r="D243" s="1">
        <v>12</v>
      </c>
      <c r="E243" s="1">
        <v>2014</v>
      </c>
      <c r="F243" s="1">
        <v>224</v>
      </c>
      <c r="G243" s="2">
        <f>SUM(F243/12)+1</f>
        <v>19.666666666666668</v>
      </c>
      <c r="H243" s="1">
        <f t="shared" si="47"/>
        <v>27.99</v>
      </c>
      <c r="I243" s="1">
        <v>8717</v>
      </c>
    </row>
    <row r="244" spans="1:9" s="3" customFormat="1" x14ac:dyDescent="0.25">
      <c r="A244" s="1" t="s">
        <v>85</v>
      </c>
      <c r="B244" s="1" t="s">
        <v>87</v>
      </c>
      <c r="C244" s="1">
        <v>750</v>
      </c>
      <c r="D244" s="1">
        <v>12</v>
      </c>
      <c r="E244" s="1">
        <v>2018</v>
      </c>
      <c r="F244" s="1">
        <v>208</v>
      </c>
      <c r="G244" s="2">
        <f>SUM(F244/12)+1</f>
        <v>18.333333333333332</v>
      </c>
      <c r="H244" s="1">
        <f t="shared" si="47"/>
        <v>25.99</v>
      </c>
      <c r="I244" s="1">
        <v>3086</v>
      </c>
    </row>
    <row r="245" spans="1:9" s="3" customFormat="1" x14ac:dyDescent="0.25">
      <c r="A245" s="1" t="s">
        <v>85</v>
      </c>
      <c r="B245" s="1" t="s">
        <v>87</v>
      </c>
      <c r="C245" s="1">
        <v>1.5</v>
      </c>
      <c r="D245" s="1">
        <v>6</v>
      </c>
      <c r="E245" s="1">
        <v>2017</v>
      </c>
      <c r="F245" s="1">
        <v>232</v>
      </c>
      <c r="G245" s="2">
        <f>SUM(F245/6)+1</f>
        <v>39.666666666666664</v>
      </c>
      <c r="H245" s="1">
        <f t="shared" si="47"/>
        <v>28.99</v>
      </c>
      <c r="I245" s="1">
        <v>3084</v>
      </c>
    </row>
    <row r="246" spans="1:9" s="3" customFormat="1" x14ac:dyDescent="0.25">
      <c r="A246" s="1" t="s">
        <v>85</v>
      </c>
      <c r="B246" s="1" t="s">
        <v>168</v>
      </c>
      <c r="C246" s="1">
        <v>750</v>
      </c>
      <c r="D246" s="1">
        <v>12</v>
      </c>
      <c r="E246" s="1">
        <v>2019</v>
      </c>
      <c r="F246" s="1">
        <v>208</v>
      </c>
      <c r="G246" s="2">
        <f>SUM(F246/12)+1</f>
        <v>18.333333333333332</v>
      </c>
      <c r="H246" s="1">
        <f t="shared" si="47"/>
        <v>25.99</v>
      </c>
      <c r="I246" s="1">
        <v>3090</v>
      </c>
    </row>
    <row r="247" spans="1:9" s="3" customFormat="1" x14ac:dyDescent="0.25">
      <c r="A247" s="1" t="s">
        <v>85</v>
      </c>
      <c r="B247" s="1" t="s">
        <v>168</v>
      </c>
      <c r="C247" s="1">
        <v>1.5</v>
      </c>
      <c r="D247" s="1">
        <v>6</v>
      </c>
      <c r="E247" s="1">
        <v>2019</v>
      </c>
      <c r="F247" s="1">
        <v>240</v>
      </c>
      <c r="G247" s="2">
        <f>SUM(F247/6)+1</f>
        <v>41</v>
      </c>
      <c r="H247" s="1">
        <f t="shared" si="47"/>
        <v>29.99</v>
      </c>
      <c r="I247" s="1">
        <v>3091</v>
      </c>
    </row>
    <row r="248" spans="1:9" s="3" customFormat="1" x14ac:dyDescent="0.25">
      <c r="A248" s="1" t="s">
        <v>85</v>
      </c>
      <c r="B248" s="1" t="s">
        <v>99</v>
      </c>
      <c r="C248" s="1">
        <v>750</v>
      </c>
      <c r="D248" s="1">
        <v>12</v>
      </c>
      <c r="E248" s="1">
        <v>2015</v>
      </c>
      <c r="F248" s="1">
        <v>420</v>
      </c>
      <c r="G248" s="2">
        <f>SUM(F248/12)+1</f>
        <v>36</v>
      </c>
      <c r="H248" s="1">
        <f t="shared" si="47"/>
        <v>52.49</v>
      </c>
      <c r="I248" s="1">
        <v>3078</v>
      </c>
    </row>
    <row r="249" spans="1:9" s="3" customFormat="1" x14ac:dyDescent="0.25">
      <c r="A249" s="1" t="s">
        <v>85</v>
      </c>
      <c r="B249" s="1" t="s">
        <v>99</v>
      </c>
      <c r="C249" s="1">
        <v>1.5</v>
      </c>
      <c r="D249" s="1">
        <v>6</v>
      </c>
      <c r="E249" s="1">
        <v>2015</v>
      </c>
      <c r="F249" s="1">
        <v>524</v>
      </c>
      <c r="G249" s="2">
        <f>SUM(F249/6)+1</f>
        <v>88.333333333333329</v>
      </c>
      <c r="H249" s="1">
        <f>SUM(F249/4)-0.01</f>
        <v>130.99</v>
      </c>
      <c r="I249" s="1">
        <v>3081</v>
      </c>
    </row>
    <row r="250" spans="1:9" s="3" customFormat="1" x14ac:dyDescent="0.25">
      <c r="A250" s="1" t="s">
        <v>85</v>
      </c>
      <c r="B250" s="1" t="s">
        <v>99</v>
      </c>
      <c r="C250" s="1">
        <v>3</v>
      </c>
      <c r="D250" s="1">
        <v>1</v>
      </c>
      <c r="E250" s="1">
        <v>2015</v>
      </c>
      <c r="F250" s="1">
        <v>216</v>
      </c>
      <c r="G250" s="2">
        <v>188</v>
      </c>
      <c r="H250" s="1">
        <v>288</v>
      </c>
      <c r="I250" s="1">
        <v>3082</v>
      </c>
    </row>
    <row r="251" spans="1:9" s="3" customFormat="1" x14ac:dyDescent="0.25">
      <c r="A251" s="1" t="s">
        <v>85</v>
      </c>
      <c r="B251" s="1" t="s">
        <v>86</v>
      </c>
      <c r="C251" s="1">
        <v>750</v>
      </c>
      <c r="D251" s="1">
        <v>12</v>
      </c>
      <c r="E251" s="1">
        <v>2015</v>
      </c>
      <c r="F251" s="1">
        <v>432</v>
      </c>
      <c r="G251" s="2">
        <f t="shared" ref="G251:G260" si="48">SUM(F251/12)+1</f>
        <v>37</v>
      </c>
      <c r="H251" s="1">
        <f t="shared" ref="H251:H263" si="49">SUM(F251/8)-0.01</f>
        <v>53.99</v>
      </c>
      <c r="I251" s="1">
        <v>3079</v>
      </c>
    </row>
    <row r="252" spans="1:9" s="3" customFormat="1" x14ac:dyDescent="0.25">
      <c r="A252" s="1" t="s">
        <v>85</v>
      </c>
      <c r="B252" s="1" t="s">
        <v>100</v>
      </c>
      <c r="C252" s="1">
        <v>750</v>
      </c>
      <c r="D252" s="1">
        <v>12</v>
      </c>
      <c r="E252" s="1">
        <v>2013</v>
      </c>
      <c r="F252" s="1">
        <v>752</v>
      </c>
      <c r="G252" s="2">
        <f t="shared" si="48"/>
        <v>63.666666666666664</v>
      </c>
      <c r="H252" s="1">
        <f t="shared" si="49"/>
        <v>93.99</v>
      </c>
      <c r="I252" s="1">
        <v>3080</v>
      </c>
    </row>
    <row r="253" spans="1:9" s="3" customFormat="1" x14ac:dyDescent="0.25">
      <c r="A253" s="1" t="s">
        <v>85</v>
      </c>
      <c r="B253" s="1" t="s">
        <v>99</v>
      </c>
      <c r="C253" s="1">
        <v>750</v>
      </c>
      <c r="D253" s="1">
        <v>12</v>
      </c>
      <c r="E253" s="1">
        <v>2016</v>
      </c>
      <c r="F253" s="1">
        <v>432</v>
      </c>
      <c r="G253" s="2">
        <f t="shared" si="48"/>
        <v>37</v>
      </c>
      <c r="H253" s="1">
        <f t="shared" si="49"/>
        <v>53.99</v>
      </c>
      <c r="I253" s="1">
        <v>3087</v>
      </c>
    </row>
    <row r="254" spans="1:9" s="3" customFormat="1" x14ac:dyDescent="0.25">
      <c r="A254" s="1" t="s">
        <v>85</v>
      </c>
      <c r="B254" s="1" t="s">
        <v>86</v>
      </c>
      <c r="C254" s="1">
        <v>750</v>
      </c>
      <c r="D254" s="1">
        <v>12</v>
      </c>
      <c r="E254" s="1">
        <v>2016</v>
      </c>
      <c r="F254" s="1">
        <v>456</v>
      </c>
      <c r="G254" s="2">
        <f t="shared" si="48"/>
        <v>39</v>
      </c>
      <c r="H254" s="1">
        <f t="shared" si="49"/>
        <v>56.99</v>
      </c>
      <c r="I254" s="1">
        <v>3088</v>
      </c>
    </row>
    <row r="255" spans="1:9" s="3" customFormat="1" x14ac:dyDescent="0.25">
      <c r="A255" s="1" t="s">
        <v>85</v>
      </c>
      <c r="B255" s="1" t="s">
        <v>99</v>
      </c>
      <c r="C255" s="1">
        <v>750</v>
      </c>
      <c r="D255" s="1">
        <v>12</v>
      </c>
      <c r="E255" s="1">
        <v>2017</v>
      </c>
      <c r="F255" s="1">
        <v>392</v>
      </c>
      <c r="G255" s="2">
        <f>SUM(F255/12)+1</f>
        <v>33.666666666666664</v>
      </c>
      <c r="H255" s="1">
        <f t="shared" si="49"/>
        <v>48.99</v>
      </c>
      <c r="I255" s="1">
        <v>3092</v>
      </c>
    </row>
    <row r="256" spans="1:9" s="3" customFormat="1" x14ac:dyDescent="0.25">
      <c r="A256" s="1" t="s">
        <v>85</v>
      </c>
      <c r="B256" s="1" t="s">
        <v>86</v>
      </c>
      <c r="C256" s="1">
        <v>750</v>
      </c>
      <c r="D256" s="1">
        <v>12</v>
      </c>
      <c r="E256" s="1">
        <v>2017</v>
      </c>
      <c r="F256" s="1">
        <v>416</v>
      </c>
      <c r="G256" s="2">
        <f t="shared" ref="G256:G257" si="50">SUM(F256/12)+1</f>
        <v>35.666666666666664</v>
      </c>
      <c r="H256" s="1">
        <f t="shared" ref="H256:H257" si="51">SUM(F256/8)-0.01</f>
        <v>51.99</v>
      </c>
      <c r="I256" s="1">
        <v>3093</v>
      </c>
    </row>
    <row r="257" spans="1:9" s="3" customFormat="1" x14ac:dyDescent="0.25">
      <c r="A257" s="1" t="s">
        <v>85</v>
      </c>
      <c r="B257" s="1" t="s">
        <v>100</v>
      </c>
      <c r="C257" s="1">
        <v>750</v>
      </c>
      <c r="D257" s="1">
        <v>12</v>
      </c>
      <c r="E257" s="1">
        <v>2015</v>
      </c>
      <c r="F257" s="1">
        <v>688</v>
      </c>
      <c r="G257" s="2">
        <f t="shared" si="50"/>
        <v>58.333333333333336</v>
      </c>
      <c r="H257" s="1">
        <f t="shared" si="51"/>
        <v>85.99</v>
      </c>
      <c r="I257" s="1">
        <v>3094</v>
      </c>
    </row>
    <row r="258" spans="1:9" s="3" customFormat="1" x14ac:dyDescent="0.25">
      <c r="A258" s="1" t="s">
        <v>124</v>
      </c>
      <c r="B258" s="1" t="s">
        <v>125</v>
      </c>
      <c r="C258" s="1">
        <v>750</v>
      </c>
      <c r="D258" s="1">
        <v>12</v>
      </c>
      <c r="E258" s="1">
        <v>2014</v>
      </c>
      <c r="F258" s="1">
        <v>596</v>
      </c>
      <c r="G258" s="2">
        <f t="shared" si="48"/>
        <v>50.666666666666664</v>
      </c>
      <c r="H258" s="1">
        <f t="shared" si="49"/>
        <v>74.489999999999995</v>
      </c>
      <c r="I258" s="1">
        <v>1448</v>
      </c>
    </row>
    <row r="259" spans="1:9" s="3" customFormat="1" x14ac:dyDescent="0.25">
      <c r="A259" s="1" t="s">
        <v>204</v>
      </c>
      <c r="B259" s="1" t="s">
        <v>108</v>
      </c>
      <c r="C259" s="1">
        <v>750</v>
      </c>
      <c r="D259" s="1">
        <v>12</v>
      </c>
      <c r="E259" s="1">
        <v>2019</v>
      </c>
      <c r="F259" s="1">
        <v>112</v>
      </c>
      <c r="G259" s="2">
        <f t="shared" si="48"/>
        <v>10.333333333333334</v>
      </c>
      <c r="H259" s="1">
        <f t="shared" si="49"/>
        <v>13.99</v>
      </c>
      <c r="I259" s="1" t="s">
        <v>205</v>
      </c>
    </row>
    <row r="260" spans="1:9" s="3" customFormat="1" x14ac:dyDescent="0.25">
      <c r="A260" s="1" t="s">
        <v>204</v>
      </c>
      <c r="B260" s="1" t="s">
        <v>108</v>
      </c>
      <c r="C260" s="1">
        <v>750</v>
      </c>
      <c r="D260" s="1">
        <v>12</v>
      </c>
      <c r="E260" s="1">
        <v>2020</v>
      </c>
      <c r="F260" s="1">
        <v>116</v>
      </c>
      <c r="G260" s="2">
        <f t="shared" si="48"/>
        <v>10.666666666666666</v>
      </c>
      <c r="H260" s="1">
        <f t="shared" ref="H260" si="52">SUM(F260/8)-0.01</f>
        <v>14.49</v>
      </c>
      <c r="I260" s="1"/>
    </row>
    <row r="261" spans="1:9" s="3" customFormat="1" x14ac:dyDescent="0.25">
      <c r="A261" s="1" t="s">
        <v>54</v>
      </c>
      <c r="B261" s="1" t="s">
        <v>132</v>
      </c>
      <c r="C261" s="1">
        <v>750</v>
      </c>
      <c r="D261" s="1">
        <v>12</v>
      </c>
      <c r="E261" s="1">
        <v>2019</v>
      </c>
      <c r="F261" s="1">
        <v>120</v>
      </c>
      <c r="G261" s="2">
        <f t="shared" ref="G261:G270" si="53">SUM(F261/12)+1</f>
        <v>11</v>
      </c>
      <c r="H261" s="1">
        <f t="shared" si="49"/>
        <v>14.99</v>
      </c>
      <c r="I261" s="1">
        <v>5532</v>
      </c>
    </row>
    <row r="262" spans="1:9" s="3" customFormat="1" x14ac:dyDescent="0.25">
      <c r="A262" s="1" t="s">
        <v>54</v>
      </c>
      <c r="B262" s="1" t="s">
        <v>97</v>
      </c>
      <c r="C262" s="1">
        <v>750</v>
      </c>
      <c r="D262" s="1">
        <v>12</v>
      </c>
      <c r="E262" s="1">
        <v>2019</v>
      </c>
      <c r="F262" s="1">
        <v>156</v>
      </c>
      <c r="G262" s="2">
        <f t="shared" si="53"/>
        <v>14</v>
      </c>
      <c r="H262" s="1">
        <f t="shared" si="49"/>
        <v>19.489999999999998</v>
      </c>
      <c r="I262" s="1">
        <v>5531</v>
      </c>
    </row>
    <row r="263" spans="1:9" s="3" customFormat="1" x14ac:dyDescent="0.25">
      <c r="A263" s="1" t="s">
        <v>54</v>
      </c>
      <c r="B263" s="1" t="s">
        <v>97</v>
      </c>
      <c r="C263" s="1" t="s">
        <v>152</v>
      </c>
      <c r="D263" s="1">
        <v>6</v>
      </c>
      <c r="E263" s="1">
        <v>2019</v>
      </c>
      <c r="F263" s="1">
        <v>168</v>
      </c>
      <c r="G263" s="2">
        <f>SUM(F263/6)+1</f>
        <v>29</v>
      </c>
      <c r="H263" s="1">
        <f t="shared" si="49"/>
        <v>20.99</v>
      </c>
      <c r="I263" s="1">
        <v>5534</v>
      </c>
    </row>
    <row r="264" spans="1:9" s="3" customFormat="1" x14ac:dyDescent="0.25">
      <c r="A264" s="1" t="s">
        <v>54</v>
      </c>
      <c r="B264" s="1" t="s">
        <v>132</v>
      </c>
      <c r="C264" s="1">
        <v>750</v>
      </c>
      <c r="D264" s="1">
        <v>12</v>
      </c>
      <c r="E264" s="1">
        <v>2020</v>
      </c>
      <c r="F264" s="1">
        <v>120</v>
      </c>
      <c r="G264" s="2">
        <f>SUM(F264/12)+1</f>
        <v>11</v>
      </c>
      <c r="H264" s="1">
        <f>SUM(F264/8)-0.01</f>
        <v>14.99</v>
      </c>
      <c r="I264" s="1">
        <v>5532</v>
      </c>
    </row>
    <row r="265" spans="1:9" s="3" customFormat="1" x14ac:dyDescent="0.25">
      <c r="A265" s="1" t="s">
        <v>54</v>
      </c>
      <c r="B265" s="1" t="s">
        <v>97</v>
      </c>
      <c r="C265" s="1">
        <v>750</v>
      </c>
      <c r="D265" s="1">
        <v>12</v>
      </c>
      <c r="E265" s="1">
        <v>2020</v>
      </c>
      <c r="F265" s="1">
        <v>156</v>
      </c>
      <c r="G265" s="2">
        <f>SUM(F265/12)+1</f>
        <v>14</v>
      </c>
      <c r="H265" s="1">
        <f>SUM(F265/8)-0.01</f>
        <v>19.489999999999998</v>
      </c>
      <c r="I265" s="1">
        <v>5531</v>
      </c>
    </row>
    <row r="266" spans="1:9" s="3" customFormat="1" x14ac:dyDescent="0.25">
      <c r="A266" s="1" t="s">
        <v>24</v>
      </c>
      <c r="B266" s="1" t="s">
        <v>77</v>
      </c>
      <c r="C266" s="1">
        <v>750</v>
      </c>
      <c r="D266" s="1">
        <v>12</v>
      </c>
      <c r="E266" s="1">
        <v>2020</v>
      </c>
      <c r="F266" s="1">
        <v>184</v>
      </c>
      <c r="G266" s="2">
        <f t="shared" si="53"/>
        <v>16.333333333333336</v>
      </c>
      <c r="H266" s="1">
        <v>18.989999999999998</v>
      </c>
      <c r="I266" s="1">
        <v>7668</v>
      </c>
    </row>
    <row r="267" spans="1:9" s="3" customFormat="1" x14ac:dyDescent="0.25">
      <c r="A267" s="1" t="s">
        <v>24</v>
      </c>
      <c r="B267" s="1" t="s">
        <v>9</v>
      </c>
      <c r="C267" s="1">
        <v>750</v>
      </c>
      <c r="D267" s="1">
        <v>12</v>
      </c>
      <c r="E267" s="1">
        <v>2019</v>
      </c>
      <c r="F267" s="1">
        <v>152</v>
      </c>
      <c r="G267" s="2">
        <f t="shared" si="53"/>
        <v>13.666666666666666</v>
      </c>
      <c r="H267" s="1">
        <v>16.989999999999998</v>
      </c>
      <c r="I267" s="1">
        <v>7665</v>
      </c>
    </row>
    <row r="268" spans="1:9" s="3" customFormat="1" x14ac:dyDescent="0.25">
      <c r="A268" s="1" t="s">
        <v>24</v>
      </c>
      <c r="B268" s="1" t="s">
        <v>9</v>
      </c>
      <c r="C268" s="1">
        <v>750</v>
      </c>
      <c r="D268" s="1">
        <v>12</v>
      </c>
      <c r="E268" s="1">
        <v>2020</v>
      </c>
      <c r="F268" s="1">
        <v>152</v>
      </c>
      <c r="G268" s="2">
        <f>SUM(F268/12)+1</f>
        <v>13.666666666666666</v>
      </c>
      <c r="H268" s="1">
        <v>16.989999999999998</v>
      </c>
      <c r="I268" s="1">
        <v>7669</v>
      </c>
    </row>
    <row r="269" spans="1:9" s="3" customFormat="1" x14ac:dyDescent="0.25">
      <c r="A269" s="1" t="s">
        <v>24</v>
      </c>
      <c r="B269" s="1" t="s">
        <v>31</v>
      </c>
      <c r="C269" s="1">
        <v>750</v>
      </c>
      <c r="D269" s="1">
        <v>12</v>
      </c>
      <c r="E269" s="1">
        <v>2018</v>
      </c>
      <c r="F269" s="1">
        <v>160</v>
      </c>
      <c r="G269" s="2">
        <f t="shared" si="53"/>
        <v>14.333333333333334</v>
      </c>
      <c r="H269" s="1">
        <f t="shared" ref="H269:H276" si="54">SUM(F269/8)-0.01</f>
        <v>19.989999999999998</v>
      </c>
      <c r="I269" s="1">
        <v>7667</v>
      </c>
    </row>
    <row r="270" spans="1:9" s="3" customFormat="1" x14ac:dyDescent="0.25">
      <c r="A270" s="1" t="s">
        <v>24</v>
      </c>
      <c r="B270" s="1" t="s">
        <v>7</v>
      </c>
      <c r="C270" s="1">
        <v>750</v>
      </c>
      <c r="D270" s="1">
        <v>12</v>
      </c>
      <c r="E270" s="1">
        <v>2016</v>
      </c>
      <c r="F270" s="1">
        <v>288</v>
      </c>
      <c r="G270" s="2">
        <f t="shared" si="53"/>
        <v>25</v>
      </c>
      <c r="H270" s="1">
        <f t="shared" si="54"/>
        <v>35.99</v>
      </c>
      <c r="I270" s="1">
        <v>7661</v>
      </c>
    </row>
    <row r="271" spans="1:9" s="3" customFormat="1" x14ac:dyDescent="0.25">
      <c r="A271" s="1" t="s">
        <v>84</v>
      </c>
      <c r="B271" s="1" t="s">
        <v>135</v>
      </c>
      <c r="C271" s="1">
        <v>750</v>
      </c>
      <c r="D271" s="1">
        <v>12</v>
      </c>
      <c r="E271" s="1">
        <v>2017</v>
      </c>
      <c r="F271" s="1">
        <v>168</v>
      </c>
      <c r="G271" s="2">
        <f t="shared" ref="G271:G276" si="55">SUM(F271/12)+1</f>
        <v>15</v>
      </c>
      <c r="H271" s="1">
        <f t="shared" si="54"/>
        <v>20.99</v>
      </c>
      <c r="I271" s="1">
        <v>7138</v>
      </c>
    </row>
    <row r="272" spans="1:9" s="3" customFormat="1" x14ac:dyDescent="0.25">
      <c r="A272" s="1" t="s">
        <v>84</v>
      </c>
      <c r="B272" s="1" t="s">
        <v>135</v>
      </c>
      <c r="C272" s="1">
        <v>750</v>
      </c>
      <c r="D272" s="1">
        <v>12</v>
      </c>
      <c r="E272" s="1">
        <v>2018</v>
      </c>
      <c r="F272" s="1">
        <v>168</v>
      </c>
      <c r="G272" s="2">
        <f t="shared" si="55"/>
        <v>15</v>
      </c>
      <c r="H272" s="1">
        <f t="shared" si="54"/>
        <v>20.99</v>
      </c>
      <c r="I272" s="1">
        <v>7142</v>
      </c>
    </row>
    <row r="273" spans="1:9" s="3" customFormat="1" x14ac:dyDescent="0.25">
      <c r="A273" s="1" t="s">
        <v>84</v>
      </c>
      <c r="B273" s="1" t="s">
        <v>82</v>
      </c>
      <c r="C273" s="1">
        <v>750</v>
      </c>
      <c r="D273" s="1">
        <v>12</v>
      </c>
      <c r="E273" s="1">
        <v>2019</v>
      </c>
      <c r="F273" s="1">
        <v>144</v>
      </c>
      <c r="G273" s="2">
        <f t="shared" si="55"/>
        <v>13</v>
      </c>
      <c r="H273" s="1">
        <f>SUM(F273/8)-0.01</f>
        <v>17.989999999999998</v>
      </c>
      <c r="I273" s="1">
        <v>7143</v>
      </c>
    </row>
    <row r="274" spans="1:9" s="3" customFormat="1" x14ac:dyDescent="0.25">
      <c r="A274" s="1" t="s">
        <v>84</v>
      </c>
      <c r="B274" s="1" t="s">
        <v>83</v>
      </c>
      <c r="C274" s="1">
        <v>750</v>
      </c>
      <c r="D274" s="1">
        <v>12</v>
      </c>
      <c r="E274" s="1">
        <v>2019</v>
      </c>
      <c r="F274" s="1">
        <v>168</v>
      </c>
      <c r="G274" s="2">
        <f t="shared" si="55"/>
        <v>15</v>
      </c>
      <c r="H274" s="1">
        <f>SUM(F274/8)-0.01</f>
        <v>20.99</v>
      </c>
      <c r="I274" s="1">
        <v>7144</v>
      </c>
    </row>
    <row r="275" spans="1:9" s="3" customFormat="1" x14ac:dyDescent="0.25">
      <c r="A275" s="1" t="s">
        <v>84</v>
      </c>
      <c r="B275" s="1" t="s">
        <v>135</v>
      </c>
      <c r="C275" s="1">
        <v>750</v>
      </c>
      <c r="D275" s="1">
        <v>12</v>
      </c>
      <c r="E275" s="1">
        <v>2019</v>
      </c>
      <c r="F275" s="1">
        <v>168</v>
      </c>
      <c r="G275" s="2">
        <f t="shared" si="55"/>
        <v>15</v>
      </c>
      <c r="H275" s="1">
        <f>SUM(F275/8)-0.01</f>
        <v>20.99</v>
      </c>
      <c r="I275" s="1">
        <v>7145</v>
      </c>
    </row>
    <row r="276" spans="1:9" s="3" customFormat="1" x14ac:dyDescent="0.25">
      <c r="A276" s="1" t="s">
        <v>44</v>
      </c>
      <c r="B276" s="1" t="s">
        <v>45</v>
      </c>
      <c r="C276" s="1">
        <v>750</v>
      </c>
      <c r="D276" s="1">
        <v>12</v>
      </c>
      <c r="E276" s="1">
        <v>2014</v>
      </c>
      <c r="F276" s="1">
        <v>144</v>
      </c>
      <c r="G276" s="2">
        <f t="shared" si="55"/>
        <v>13</v>
      </c>
      <c r="H276" s="1">
        <f t="shared" si="54"/>
        <v>17.989999999999998</v>
      </c>
      <c r="I276" s="1">
        <v>2677</v>
      </c>
    </row>
    <row r="277" spans="1:9" s="3" customFormat="1" x14ac:dyDescent="0.25">
      <c r="A277" s="1" t="s">
        <v>44</v>
      </c>
      <c r="B277" s="1" t="s">
        <v>46</v>
      </c>
      <c r="C277" s="1">
        <v>375</v>
      </c>
      <c r="D277" s="1">
        <v>24</v>
      </c>
      <c r="E277" s="1">
        <v>2008</v>
      </c>
      <c r="F277" s="1">
        <v>144</v>
      </c>
      <c r="G277" s="2">
        <f>SUM(F277/24)+1</f>
        <v>7</v>
      </c>
      <c r="H277" s="1">
        <f>SUM(F277/16)-0.01</f>
        <v>8.99</v>
      </c>
      <c r="I277" s="1">
        <v>2652</v>
      </c>
    </row>
    <row r="278" spans="1:9" s="3" customFormat="1" x14ac:dyDescent="0.25">
      <c r="A278" s="1" t="s">
        <v>44</v>
      </c>
      <c r="B278" s="1" t="s">
        <v>46</v>
      </c>
      <c r="C278" s="1">
        <v>750</v>
      </c>
      <c r="D278" s="1">
        <v>12</v>
      </c>
      <c r="E278" s="1">
        <v>2011</v>
      </c>
      <c r="F278" s="1">
        <v>120</v>
      </c>
      <c r="G278" s="2">
        <f>SUM(F278/12)+1</f>
        <v>11</v>
      </c>
      <c r="H278" s="1">
        <f>SUM(F278/8)-0.01</f>
        <v>14.99</v>
      </c>
      <c r="I278" s="1">
        <v>2672</v>
      </c>
    </row>
    <row r="279" spans="1:9" s="3" customFormat="1" x14ac:dyDescent="0.25">
      <c r="A279" s="1" t="s">
        <v>44</v>
      </c>
      <c r="B279" s="1" t="s">
        <v>46</v>
      </c>
      <c r="C279" s="1">
        <v>750</v>
      </c>
      <c r="D279" s="1">
        <v>12</v>
      </c>
      <c r="E279" s="1">
        <v>2016</v>
      </c>
      <c r="F279" s="1">
        <v>192</v>
      </c>
      <c r="G279" s="2">
        <f>SUM(F279/12)+1</f>
        <v>17</v>
      </c>
      <c r="H279" s="1">
        <f>SUM(F279/8)-0.01</f>
        <v>23.99</v>
      </c>
      <c r="I279" s="1">
        <v>2672</v>
      </c>
    </row>
    <row r="280" spans="1:9" s="3" customFormat="1" x14ac:dyDescent="0.25">
      <c r="A280" s="1" t="s">
        <v>44</v>
      </c>
      <c r="B280" s="1" t="s">
        <v>68</v>
      </c>
      <c r="C280" s="1">
        <v>750</v>
      </c>
      <c r="D280" s="1">
        <v>12</v>
      </c>
      <c r="E280" s="1">
        <v>2015</v>
      </c>
      <c r="F280" s="1">
        <v>360</v>
      </c>
      <c r="G280" s="2">
        <f t="shared" ref="G280:G284" si="56">SUM(F280/12)+1</f>
        <v>31</v>
      </c>
      <c r="H280" s="1">
        <f t="shared" ref="H280:H284" si="57">SUM(F280/8)-0.01</f>
        <v>44.99</v>
      </c>
      <c r="I280" s="1">
        <v>2688</v>
      </c>
    </row>
    <row r="281" spans="1:9" s="3" customFormat="1" x14ac:dyDescent="0.25">
      <c r="A281" s="1" t="s">
        <v>44</v>
      </c>
      <c r="B281" s="1" t="s">
        <v>68</v>
      </c>
      <c r="C281" s="1">
        <v>750</v>
      </c>
      <c r="D281" s="1">
        <v>12</v>
      </c>
      <c r="E281" s="1">
        <v>2012</v>
      </c>
      <c r="F281" s="1">
        <v>388</v>
      </c>
      <c r="G281" s="2">
        <f t="shared" si="56"/>
        <v>33.333333333333336</v>
      </c>
      <c r="H281" s="1">
        <f t="shared" si="57"/>
        <v>48.49</v>
      </c>
      <c r="I281" s="1">
        <v>2682</v>
      </c>
    </row>
    <row r="282" spans="1:9" s="3" customFormat="1" x14ac:dyDescent="0.25">
      <c r="A282" s="1" t="s">
        <v>44</v>
      </c>
      <c r="B282" s="1" t="s">
        <v>72</v>
      </c>
      <c r="C282" s="1">
        <v>750</v>
      </c>
      <c r="D282" s="1">
        <v>12</v>
      </c>
      <c r="E282" s="1">
        <v>2010</v>
      </c>
      <c r="F282" s="1">
        <v>288</v>
      </c>
      <c r="G282" s="2">
        <f t="shared" si="56"/>
        <v>25</v>
      </c>
      <c r="H282" s="1">
        <f t="shared" si="57"/>
        <v>35.99</v>
      </c>
      <c r="I282" s="1">
        <v>2666</v>
      </c>
    </row>
    <row r="283" spans="1:9" s="3" customFormat="1" x14ac:dyDescent="0.25">
      <c r="A283" s="1" t="s">
        <v>1</v>
      </c>
      <c r="B283" s="1" t="s">
        <v>18</v>
      </c>
      <c r="C283" s="1">
        <v>750</v>
      </c>
      <c r="D283" s="1">
        <v>12</v>
      </c>
      <c r="E283" s="1">
        <v>2013</v>
      </c>
      <c r="F283" s="1">
        <v>480</v>
      </c>
      <c r="G283" s="2">
        <f t="shared" si="56"/>
        <v>41</v>
      </c>
      <c r="H283" s="1">
        <f t="shared" si="57"/>
        <v>59.99</v>
      </c>
      <c r="I283" s="1">
        <v>3438</v>
      </c>
    </row>
    <row r="284" spans="1:9" s="3" customFormat="1" x14ac:dyDescent="0.25">
      <c r="A284" s="1" t="s">
        <v>1</v>
      </c>
      <c r="B284" s="1" t="s">
        <v>18</v>
      </c>
      <c r="C284" s="1">
        <v>750</v>
      </c>
      <c r="D284" s="1">
        <v>12</v>
      </c>
      <c r="E284" s="1">
        <v>2015</v>
      </c>
      <c r="F284" s="1">
        <v>500</v>
      </c>
      <c r="G284" s="2">
        <f t="shared" si="56"/>
        <v>42.666666666666664</v>
      </c>
      <c r="H284" s="1">
        <f t="shared" si="57"/>
        <v>62.49</v>
      </c>
      <c r="I284" s="1">
        <v>3440</v>
      </c>
    </row>
    <row r="285" spans="1:9" s="3" customFormat="1" x14ac:dyDescent="0.25">
      <c r="A285" s="1" t="s">
        <v>1</v>
      </c>
      <c r="B285" s="1" t="s">
        <v>18</v>
      </c>
      <c r="C285" s="1">
        <v>750</v>
      </c>
      <c r="D285" s="1">
        <v>12</v>
      </c>
      <c r="E285" s="1">
        <v>2016</v>
      </c>
      <c r="F285" s="1">
        <v>500</v>
      </c>
      <c r="G285" s="2">
        <f>SUM(F285/12)+1</f>
        <v>42.666666666666664</v>
      </c>
      <c r="H285" s="1">
        <f>SUM(F285/8)-0.01</f>
        <v>62.49</v>
      </c>
      <c r="I285" s="1">
        <v>3442</v>
      </c>
    </row>
    <row r="286" spans="1:9" s="3" customFormat="1" x14ac:dyDescent="0.25">
      <c r="A286" s="1" t="s">
        <v>33</v>
      </c>
      <c r="B286" s="1" t="s">
        <v>22</v>
      </c>
      <c r="C286" s="1">
        <v>750</v>
      </c>
      <c r="D286" s="1">
        <v>12</v>
      </c>
      <c r="E286" s="1">
        <v>2020</v>
      </c>
      <c r="F286" s="1">
        <v>120</v>
      </c>
      <c r="G286" s="2">
        <f>SUM(F286/12)+1</f>
        <v>11</v>
      </c>
      <c r="H286" s="1">
        <f>SUM(F286/8)-0.01</f>
        <v>14.99</v>
      </c>
      <c r="I286" s="1">
        <v>70174</v>
      </c>
    </row>
    <row r="287" spans="1:9" s="3" customFormat="1" x14ac:dyDescent="0.25">
      <c r="A287" s="1" t="s">
        <v>33</v>
      </c>
      <c r="B287" s="1" t="s">
        <v>162</v>
      </c>
      <c r="C287" s="1">
        <v>750</v>
      </c>
      <c r="D287" s="1">
        <v>12</v>
      </c>
      <c r="E287" s="1">
        <v>2020</v>
      </c>
      <c r="F287" s="1">
        <v>144</v>
      </c>
      <c r="G287" s="2">
        <f>SUM(F287/12)+1</f>
        <v>13</v>
      </c>
      <c r="H287" s="1">
        <f>SUM(F287/8)-0.01</f>
        <v>17.989999999999998</v>
      </c>
      <c r="I287" s="1">
        <v>70175</v>
      </c>
    </row>
  </sheetData>
  <phoneticPr fontId="1" type="noConversion"/>
  <hyperlinks>
    <hyperlink ref="F623" r:id="rId1" display="www.Claarcellars.com"/>
    <hyperlink ref="F616" r:id="rId2" display="www.Claarcellars.com"/>
    <hyperlink ref="F612" r:id="rId3" display="www.Claarcellars.com"/>
    <hyperlink ref="F609" r:id="rId4" display="www.Claarcellars.com"/>
    <hyperlink ref="F601" r:id="rId5" display="www.Claarcellars.com"/>
    <hyperlink ref="F590" r:id="rId6" display="www.Claarcellars.com"/>
    <hyperlink ref="F586" r:id="rId7" display="www.Claarcellars.com"/>
    <hyperlink ref="F573" r:id="rId8" display="www.Claarcellars.com"/>
    <hyperlink ref="F568" r:id="rId9" display="www.Claarcellars.com"/>
    <hyperlink ref="F565" r:id="rId10" display="www.Claarcellars.com"/>
    <hyperlink ref="F560" r:id="rId11" display="www.Claarcellars.com"/>
    <hyperlink ref="F555" r:id="rId12" display="www.Claarcellars.com"/>
    <hyperlink ref="F552" r:id="rId13" display="www.Claarcellars.com"/>
    <hyperlink ref="F547" r:id="rId14" display="www.Claarcellars.com"/>
    <hyperlink ref="F542" r:id="rId15" display="www.Claarcellars.com"/>
    <hyperlink ref="F492" r:id="rId16" display="www.Claarcellars.com"/>
    <hyperlink ref="F488" r:id="rId17" display="www.Claarcellars.com"/>
    <hyperlink ref="F485" r:id="rId18" display="www.Claarcellars.com"/>
    <hyperlink ref="F482" r:id="rId19" display="www.Claarcellars.com"/>
    <hyperlink ref="F478" r:id="rId20" display="www.Claarcellars.com"/>
    <hyperlink ref="F469" r:id="rId21" display="www.Claarcellars.com"/>
    <hyperlink ref="F466" r:id="rId22" display="www.Claarcellars.com"/>
    <hyperlink ref="F463" r:id="rId23" display="www.Claarcellars.com"/>
    <hyperlink ref="F460" r:id="rId24" display="www.Claarcellars.com"/>
    <hyperlink ref="F457" r:id="rId25" display="www.Claarcellars.com"/>
    <hyperlink ref="F453" r:id="rId26" display="www.Claarcellars.com"/>
    <hyperlink ref="F443" r:id="rId27" display="www.Claarcellars.com"/>
    <hyperlink ref="F428" r:id="rId28" display="www.Claarcellars.com"/>
    <hyperlink ref="F425" r:id="rId29" display="www.Claarcellars.com"/>
    <hyperlink ref="F387" r:id="rId30" display="www.Claarcellars.com"/>
    <hyperlink ref="F383" r:id="rId31" display="www.Claarcellars.com"/>
    <hyperlink ref="F379" r:id="rId32" display="www.Claarcellars.com"/>
    <hyperlink ref="F376" r:id="rId33" display="www.Claarcellars.com"/>
    <hyperlink ref="F373" r:id="rId34" display="www.Claarcellars.com"/>
    <hyperlink ref="F369" r:id="rId35" display="www.Claarcellars.com"/>
    <hyperlink ref="F358" r:id="rId36" display="www.Claarcellars.com"/>
    <hyperlink ref="F351" r:id="rId37" display="www.Claarcellars.com"/>
    <hyperlink ref="F348" r:id="rId38" display="www.Claarcellars.com"/>
    <hyperlink ref="F336" r:id="rId39" display="www.Claarcellars.com"/>
    <hyperlink ref="F322" r:id="rId40" display="www.Claarcellars.com"/>
    <hyperlink ref="F318" r:id="rId41" display="www.Claarcellars.com"/>
    <hyperlink ref="F312" r:id="rId42" display="www.Claarcellars.com"/>
    <hyperlink ref="F309" r:id="rId43" display="www.Claarcellars.com"/>
    <hyperlink ref="F305" r:id="rId44" display="www.Claarcellars.com"/>
    <hyperlink ref="F298" r:id="rId45" display="www.Claarcellars.com"/>
    <hyperlink ref="F293" r:id="rId46" display="www.Claarcellars.com"/>
    <hyperlink ref="F288" r:id="rId47" display="www.Claarcellars.com"/>
  </hyperlinks>
  <pageMargins left="0.75" right="0.75" top="1" bottom="1" header="0.5" footer="0.5"/>
  <pageSetup scale="78" orientation="portrait" r:id="rId4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Artisan Wines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Artisan Wines</dc:creator>
  <cp:lastModifiedBy>Artisan Wines</cp:lastModifiedBy>
  <cp:lastPrinted>2013-04-04T15:30:19Z</cp:lastPrinted>
  <dcterms:created xsi:type="dcterms:W3CDTF">2010-06-21T16:08:19Z</dcterms:created>
  <dcterms:modified xsi:type="dcterms:W3CDTF">2021-09-13T00:08:10Z</dcterms:modified>
</cp:coreProperties>
</file>